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к\"/>
    </mc:Choice>
  </mc:AlternateContent>
  <bookViews>
    <workbookView xWindow="0" yWindow="0" windowWidth="38400" windowHeight="1770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S22" i="1"/>
  <c r="Y22" i="1" s="1"/>
  <c r="M22" i="1"/>
  <c r="J21" i="1" s="1"/>
  <c r="Z21" i="1"/>
  <c r="Z20" i="1" s="1"/>
  <c r="W21" i="1"/>
  <c r="T21" i="1"/>
  <c r="T20" i="1" s="1"/>
  <c r="N21" i="1"/>
  <c r="N20" i="1"/>
  <c r="Y19" i="1"/>
  <c r="V19" i="1"/>
  <c r="S19" i="1"/>
  <c r="M19" i="1"/>
  <c r="Z18" i="1"/>
  <c r="W18" i="1"/>
  <c r="T18" i="1"/>
  <c r="P18" i="1"/>
  <c r="S18" i="1" s="1"/>
  <c r="N18" i="1"/>
  <c r="O18" i="1" s="1"/>
  <c r="M18" i="1"/>
  <c r="J18" i="1"/>
  <c r="L18" i="1" s="1"/>
  <c r="V17" i="1"/>
  <c r="S17" i="1"/>
  <c r="P16" i="1" s="1"/>
  <c r="M17" i="1"/>
  <c r="W16" i="1"/>
  <c r="T16" i="1"/>
  <c r="Z16" i="1" s="1"/>
  <c r="Z13" i="1" s="1"/>
  <c r="Z12" i="1" s="1"/>
  <c r="Z11" i="1" s="1"/>
  <c r="Z10" i="1" s="1"/>
  <c r="Z9" i="1" s="1"/>
  <c r="Z8" i="1" s="1"/>
  <c r="Z23" i="1" s="1"/>
  <c r="N16" i="1"/>
  <c r="J16" i="1"/>
  <c r="L16" i="1" s="1"/>
  <c r="Y15" i="1"/>
  <c r="V15" i="1"/>
  <c r="S15" i="1"/>
  <c r="M15" i="1"/>
  <c r="Z14" i="1"/>
  <c r="W14" i="1"/>
  <c r="T14" i="1"/>
  <c r="P14" i="1"/>
  <c r="S14" i="1" s="1"/>
  <c r="N14" i="1"/>
  <c r="N13" i="1" s="1"/>
  <c r="N12" i="1" s="1"/>
  <c r="N11" i="1" s="1"/>
  <c r="N10" i="1" s="1"/>
  <c r="N9" i="1" s="1"/>
  <c r="N8" i="1" s="1"/>
  <c r="N23" i="1" s="1"/>
  <c r="M14" i="1"/>
  <c r="J14" i="1"/>
  <c r="L14" i="1" s="1"/>
  <c r="T13" i="1"/>
  <c r="T12" i="1" s="1"/>
  <c r="T11" i="1" s="1"/>
  <c r="T10" i="1" s="1"/>
  <c r="T9" i="1" s="1"/>
  <c r="T8" i="1" s="1"/>
  <c r="T23" i="1" s="1"/>
  <c r="U18" i="1" l="1"/>
  <c r="Y18" i="1"/>
  <c r="AA18" i="1" s="1"/>
  <c r="S16" i="1"/>
  <c r="V16" i="1"/>
  <c r="R16" i="1"/>
  <c r="X16" i="1" s="1"/>
  <c r="M13" i="1"/>
  <c r="L21" i="1"/>
  <c r="M21" i="1"/>
  <c r="U14" i="1"/>
  <c r="Y14" i="1"/>
  <c r="S13" i="1"/>
  <c r="O14" i="1"/>
  <c r="O13" i="1" s="1"/>
  <c r="V14" i="1"/>
  <c r="V18" i="1"/>
  <c r="P21" i="1"/>
  <c r="R14" i="1"/>
  <c r="X14" i="1" s="1"/>
  <c r="M16" i="1"/>
  <c r="O16" i="1" s="1"/>
  <c r="R18" i="1"/>
  <c r="X18" i="1" s="1"/>
  <c r="Y17" i="1"/>
  <c r="O21" i="1" l="1"/>
  <c r="O20" i="1" s="1"/>
  <c r="M20" i="1"/>
  <c r="O12" i="1"/>
  <c r="O11" i="1" s="1"/>
  <c r="O10" i="1" s="1"/>
  <c r="O9" i="1" s="1"/>
  <c r="O8" i="1" s="1"/>
  <c r="Y16" i="1"/>
  <c r="AA16" i="1" s="1"/>
  <c r="U16" i="1"/>
  <c r="U13" i="1" s="1"/>
  <c r="M12" i="1"/>
  <c r="M11" i="1" s="1"/>
  <c r="M10" i="1" s="1"/>
  <c r="M9" i="1" s="1"/>
  <c r="M8" i="1" s="1"/>
  <c r="M23" i="1" s="1"/>
  <c r="O23" i="1" s="1"/>
  <c r="AA14" i="1"/>
  <c r="AA13" i="1" s="1"/>
  <c r="S21" i="1"/>
  <c r="V21" i="1"/>
  <c r="R21" i="1"/>
  <c r="X21" i="1" s="1"/>
  <c r="U12" i="1" l="1"/>
  <c r="U11" i="1" s="1"/>
  <c r="U10" i="1" s="1"/>
  <c r="U9" i="1" s="1"/>
  <c r="U8" i="1" s="1"/>
  <c r="U21" i="1"/>
  <c r="U20" i="1" s="1"/>
  <c r="S20" i="1"/>
  <c r="S12" i="1" s="1"/>
  <c r="S11" i="1" s="1"/>
  <c r="S10" i="1" s="1"/>
  <c r="S9" i="1" s="1"/>
  <c r="S8" i="1" s="1"/>
  <c r="S23" i="1" s="1"/>
  <c r="U23" i="1" s="1"/>
  <c r="Y21" i="1"/>
  <c r="Y13" i="1"/>
  <c r="AA21" i="1" l="1"/>
  <c r="AA20" i="1" s="1"/>
  <c r="AA12" i="1" s="1"/>
  <c r="AA11" i="1" s="1"/>
  <c r="AA10" i="1" s="1"/>
  <c r="AA9" i="1" s="1"/>
  <c r="AA8" i="1" s="1"/>
  <c r="Y20" i="1"/>
  <c r="Y12" i="1"/>
  <c r="Y11" i="1" s="1"/>
  <c r="Y10" i="1" s="1"/>
  <c r="Y9" i="1" s="1"/>
  <c r="Y8" i="1" s="1"/>
  <c r="Y23" i="1" s="1"/>
  <c r="AA23" i="1" s="1"/>
</calcChain>
</file>

<file path=xl/sharedStrings.xml><?xml version="1.0" encoding="utf-8"?>
<sst xmlns="http://schemas.openxmlformats.org/spreadsheetml/2006/main" count="172" uniqueCount="144">
  <si>
    <t>Указать название организации (на бланке организации)</t>
  </si>
  <si>
    <t>{"tkp_id":null,"is_full":true,"with_vat":true,"price_type":"c4c5aea1-b5cd-11e8-80e5-005056881952","estimate_id":5075584,"estimate_version_id":5901814,"tkp_form_id":null,"fill_recommended_prices":false}</t>
  </si>
  <si>
    <t>nur6wxJ45rI57GPG3fRmSdrge51tKvs3JB9vkB1Vcg4H3DDk0/mFHTQbpHUHZjAXRuL+uHv1VhnVZJmLeDBsaWVVHao4NHU2ldYQLw/btcDp682lIS8o8QI3qVyC3DGMJwX7EvUsWF0oJFBaoB4tFx5IQtF5BeoTfCi1eKrqigk=</t>
  </si>
  <si>
    <t>1</t>
  </si>
  <si>
    <t>eF7lnftvG0eSx/8VQkAA2yJ1nOEMX8D9IMmyI8d6WCSTSKuFQYkjm4hE6ig6TjYI4EeyuT3nnN3E3jWc2I5zj/3VDymRX/K/MPyPrrpnhuKje1hd5LAdnIOI1GhIfr491VVdXT3NLyaan+86E/mJnfLuRHzi0/L2FafIj9SubG/HJ5zPNp1t78DEXnACPP9ifWKzvrNTr61P5P8Av7B3gafHR+Prx2+27r/b+vHb8XP3jk/jv7v/5b50n7i/uU9aN1rfxtw3/Jdn8PONe+gexNyj1jX3uf8rO+vP8HgYO8FOjLlP3Vf8Ty+lZ57kn7dZrzcq1Vq56X3otMGPOnvN6g4cW6lfna90ANea1ebnZ69Ug2NfxrvV1raql2hqv1hfh3f6ZPcivPd6+0XwrLp3cQue84PNxhWHH7xabV6++Gm52X10t1HddC5yHHac/di0Nu2yUzYSG/ZmJWEYTjaRTTp2Ipm0k3Y6mzVytsnO468PVAcMdjJj21mr+2+fOo29ar3WPieXNLKGdw7D36o3dvo0bFW3ty82HGYNTq3iVC5y0j1+0lZ5e8/5UnQtTg9zLcCCaRdCRHJmGJK96iViDxChzA2DMlR3/MW96/6P+8C95953HybYD/cn+O+u+7P7T/j5mB+5G3MfwYG77h33R/j17/CMveIudMtf4IRH4k5n5kumLlnPp2Kg4qh1HVwFOJd4rHXTfQXHHoKnOAC/Ad6k9V08Bn9lXuTtVCwLp/w7+5V5GO6WYkYymYy5r+H8660bQoWpfCmlS+Hj1g2APQS+I8bX+pZr9H0r8HOFMfdZzH0LCg/cfRB25P4Kz5i/PATtz+DsV63brW/g/IPWDXYutNeB+5S/jj1l7XAAr3ra+hp+7rNPa91ihz33fY3/vOW1FrzilvuWt98b/0PgxODAEXjqI97cAPwWDh24L+ETnsTYm4BbP2rdAP7rMbCrO+5jYWNb+ZKlq7Ef+U14AA32rd+0rNW7r4DX1Ec8HD1jDcZPedalErrMI+hV0J2EneacnV+ydan8B0AGF+wQyA9ieXZBegJ0cA29A4ciFct2fuXdUnEPdDwQoRbsfEkb6gPelOCPwHIgbP4L/BRZvp2fzuhCvM/smHmW3zzHeA+M92cR5Yydn9FGyYyUdcQD7mo6jLXDUYmgZ+38rDbo+/zqc2gw0ydAeei+4C4zpJlP2/nT7yAx+Lprre/g5zdwCIKQCH3Ozs9pQ7/r7kP4Z5759ZQI7oydP6MNDtq19Z+tr6a4oV73g62wDc/a+bM6Md1XCRbaYu7f3Icivvft/Pva+B7CQOUvYJx+kPJQRZTzdn5eG+X/ci/FhqTXwK0+nQof9pxL5z9I60L9iflNPl4+BJf6qnWLBan19RobErKBM/Dvd/pboQBtDf0Y+H+Os9TlgdiXfqANTc0Gzqfz57WhivIMDh3OvJDOL/6u7XZBX4sPsttFbWiehxVnP3FoYJQ5L6XzS9oUqPW85XT+wu/aipe1NfRAK76gDU3NBlbS+RVtqETvW0jni79ruy3oa/FBdlvUhjYS71tK50vDKGjWm+XtPgHrE7XyjuO9LV1E92wgRs1pc5gJWJmW3b3dRpH9bQHeslEtb8/925Xq7g68m0DhVo/Cfy2UFk4sZIXTewvR4hZ2Gsu1BpZxUcy4GC3jMisSYRChrSYDlt4RRCSIzaGueEHcmoXoUNWudlHMV4yOD32loY0mi+IrXYoE73K1UnFqw/XwVXF7rkYNrHbV18SUa1FToq89tNfkmvjaT08PRTlUqL3Phyev3MPWV96EJl9dcHRcVzv05pj4PKj7En4Gx+HQV7yo+Np7Ues7oTbTypdMS5e8v4qYZkxbF88Dv7G/8Wbtn3iDw9Z1OHTteKgobspZfdj77pPYifdOxnjt5g0roooAT2sDFNG8b9pgebqI3L+JLU9bsvIDG2xyE3vTXcY95L/cdN+yIiI7+LJjdOqXtlld7BkvDLO6yCuv7N26LbZSbRKZlQ6yUF1wYguFFEUbkfu92EKHyZmG4pFaKLc7nkQxf+lb6VN/fdwRX8HxsnWzdTvGVslx22XRCuwzdsKzcG/1XeB3Dzv97hPhsGFWXyuAEZ8IxA12uLowxeacAXPWReT+IDbnrC6exzyiv4wxB9u9XogNnwK7ZqsibrCFMzf43/b5dJKwIjqrTwpfGjYltkBdUGILzIIF6iJy74gtMKeL54dOb+i+gMdb7gs2G+UZph1jkVyyXkQfNSaK64ITG10OjE4X0ZzQ5lJJTTjuvf60MMaWUbzla1QP+LKFN14QZsst/4Ovj2QOEIIemCfE6ODax4IDJ/kSziNvzSFY7y1/SMoc6G9suWvrW75Ihw0PXvd9kiSX0tdCMpmscMAWw4SbvjZuoemnkvmSNiL372Lb17bE/Huw630wz87Jfb4G2Evq2TT/QbCw+KVgHTEMWMG8b8JLOxaaca/9mveXVt9tIHDCa/HK1Fl9zfCMNUNHIyT46FuwalFs4Lq4xQZugIHrInL/ITZwbTcbiDM0vojvLR/m+vc6sWmC5/y8I7bk91nMH+yyCUTvNie+eJmv4Q9bSDmrTyrCE+tiExuqCYaqi8i9JzbUlC6enmnWx+7P4lWcs/oQ+ZQqd/dsofGTgam+NlKxubE7gnQRuffF5mbp4nkIY9NbrRsdMY+NAq7HwGHeZwss7sGDZCqK5/1s9uovcOjr4MYab1AMDjTRca8T963veb6Uv8WAm0Fn9TVIx9CemXWsb0zAjr4nGgIJR+untSkRG78Fxq+LyP1RbPy2Lp4O4++zy2B0wBZEwTiWGTi3BGbanfeKsVcEmdsrPlTwbmsxE6kYH0l43rK7K/jZEzcfthbejrXv8ztglsU+rTPHZJ/JkHg/+61n/AF/lHQibQ3b04l6kfkx3jbiLqOLW9xlbOgyuojcn8RdRlvl5Z98sOyV0Y5H0h1VtydgxX5A4Pen8ptKuSdl177/taI80yvT70OP+E7oaElz0PrarONGF2b44fe9nNbGKbb+NFi/LiLx7aAzKW2FmjveXJ0XMJ779edrxyEDcd/trD76ffC3zABh1O574OdiC9RFKLbADFigLiJx7jWT0laoeeitzw4deoQNPI46Xn+CDzXA54JnhnH8Sf++1n1uvnzujs3w3mx9zefuXnkLxvl2DUfsllKWK3zD/a/vzFkPYEhm0rCYgcGj7T+mfSTJQEVbc3KoxHEuezwyGXQQmtZb/AwNeuD+5q9/Fuo7rU0fuwKJ9fUauwL+YyYh7mVZ6GW6MN1H4l6mqzLlPgZ7f8F6GMqh68IEY7zOCzCSOcjT2sjEJpYDE9NFJNkQwdJWAfqBD1j5cNXbsIRXuMH5HvLBBc/6WtfYvhj/PeXem3IfTnXs1OINnVu3497A99VUPOYkdsrVbaGBahMpNAMrmS9pIxLfoTJjaauTsPv1OxcoH7GJATbH9mf3aCTXXpcy8bU34NrrInJ/EV97baUHtmMRry3y7Z2CrXti3n5dfo57nNh6ZiK+yLokiC+yCRdZkeiP/H0qznK5eRmOAZ+5sVXZKDvZxMZWdithbW5VEjmjUkkky5lkxs5lUulk0juzUb/qPcl5D21lzrbTvlukUxr6RjiD70bWnspiW77cYVfGG/HxxO96eyrioL24+Dtvty0+++FXDUUNNZ3Nz+NHXNgW+RJeaKTQLTGC2+hy4tvoIpJmqUtTux1nUaxnMSI9troe9I07TM6SWM5SRHLwfXDIW/nEsgrRyDKTarLULK4o1lKMSIuhpkXJ2kpiKaUIpDAt6fXuCNArbc/ZbFYFwQ0iwJWdDUd0hfpjgCFSNC1OZAzLTNpJM2f0yvLiLohDE7JweHGXx8OBkGkR4gwRsbcLhzQiLoyyFTO9W1H6M6dH7qE3ioURrbcRo3BSfDaXnyeq6YuFcjkjiIVGUhwMqfC90Q4Br+Z7FiXEi1RiW51YycMsSYCXqMB4cx8yYknAC0Twvpg0AFzNLooS2iKVFu+aCVFHAluiwHZ46YjjiiSyGOLJkYDalDYxGlIptEyZIsoZKiW+u2GjC98Npr1NdOsm37M4mJVnJWkvN3spmb41kvl5qpgxBxdDHFzI9GOILmLkRTKyrY6s5EqWJMRLZGK8wQ8bX8TkBSp51AFGjFsk4+KdNCXCiGlLJNpxhhhZkBHPwgbcKWkrozEVg4wszBA58b1OMcywNbD77BsK3Nd8uv4FW9f0JCh/dwehE8IoJDSkWcOAMEQUO+YwZErCEJV+DGFIjLxIRrbVkZX8zZKEeIlMjO8Qw4YhMXmBSh51GBLjFsm4eEdOCUNi2hKJluFm1scVhmSBSFwpCsgtaTujQZUD0VRGRDpDJcX3PGwoesjDzQFbM+76X+MiIp41TIgpROoxx5RUfMGUzJ2RFYwhrqTiixLsRTK2rY6t5ESWgHpJQr1EpsZb+bDxJRUvSOgLVPqoY0wqXpQgF8nIeE9NiTOpeElCXCIRjzflkUebVCi7LW1tNCoh2shSHyIrvidi4833fOcqtlLtV75O7SDYWJEXcdgS42AB/CFbF8FCE7unw/9CMba+7Ta72d+LVHxDDPaHE9PnT/p3DfIdHF9J9rswUhDFiG0x5ihmxReMNPwv2VmYrGIMkcyKLwL6ogR9kYxuq6MruaolIF8C8iUJ+RKZHN+Pho1oVrwACgoSBQWqgqijmhUvAnZRgl0kY+PjAiWyWfESUJck1CUSNbeX9XZQ+0NYlLtab3wikEIJcbIgZ4VKyEgbHkdKinAy2BkqbK9jlzUrMsT91F6H+2vM36mxHe/YvYyiePdCGO+mz/cEta5v8WS/PufLvr1bF4/3w7kdZ19k2kER3Htw4O326C0IZ3f7sm8R9feU9Daledm6yScm+cZR3rdf+jcGx7zdd27we5ufSZaPUi9Bb1SS2gv78uHmxeoexrxFhKephLYSIYIOhkIPEkYsEfOeZI6neNnv4sVPc1T6NI5+xynvXWmgrPy1cKR5hgqYwQE6n+06tT0RYK0H0JhKJpMixLNUxCwO8dP69hWho+glFNK9T6XrHWJI6HiYQ8AZmVx6yk4LL/I8ldHoHUVIINnwjYdi0kBo/szcysrSyomVpdLi6RPeaNo+ye68A/B4zDwZF2ej58iykHG5LUs6OuozkSmxDX9ARkUG5jYqpsGh4Sa9xv7Aa2AR8nkyMjI8D5d0efyg5NS8XMMCWYOlqAE/fvbAAfpU1yWQSVgkS7AVJaDNB1p1MsDqy7iotMiAtztCL1NAeZllsiRkiNxV8jAixAtkRGSI3MWaxnLbs1yQ98oVMq5KzCQZice+HO5VClT+vqQ8jJ/uUS6Ee5QiGR8ZNhUzczCZotiblEikPEM0zcymbRsJq2xZCSuV3kjkNivlxKad2UraVq5iG1ueGGmuvuPbj0AgLV+XZey2mkasOFFWH6JJJbMX6ZiJUkfviCLs2iCT/o55bUjgIJf7q/ujsLvMRinMxgvDJ6oiFXNRquiN3SEqRpCwRiikN2KHCFFIbEUyzkYpozeqh8gYNvmNUEVvsA9RMZokOUItfYl0iBilZLpXoZnMWfZUWni1zkWqUMFHjyLzC/I/mw1zYLRmy3PAKFUruD506oIZ8i9Hqkq162FUhV7H5cHXsRCZYvgXDxsJjrJqI3Q908yMpNJSSfSK7PFUbYiwyGkh7ADu/3XVhngJLNwlGEXVhkhoKxEi6LziTEwEOUeFRM5VjWCsSwREzjwpjGHlxRkiInLmadjxKZFOZaIJAWcYqamkJSKcpxLqK81k/EnTdGhphioLGXxHWZqhoiKjr2JpJt0uzaTlpRkqMjIGj2KADkpOzcs1LJA1IIPYEKWZ9KmuSyAvzVAl2IoS0OYDrToZYPXQLpFpkeEOnd8gvEwB5WWWyZKQAXIUpRkqIjJAKpRm0u3SjLRXrpBxVSImyUiCRDHUqxSo/BGXZtKnuppeXpqh4iPDpmppJj1ZFHuTEon0HS3NmLLSjHjrcalGrLixl2Yi1KEw7YfN7BVKMxEKs/HC8NmoSMVclCp6Y3eIihGkqxEKGWdpJkIZYyzNRKhCdX4YISIsRY5QyTtSmIlSoYKHHkXeF2R/GX9CPyPPAKNUreD40IkLZsC/HKkq1Y6HURV6HZcHX8dCZIrh3x87gthYb69JiaROG+LNTD2pZi7XK3UshZq0rFBDhEVOEmGHc9JCzQGrxzxrfc2+XSWo2jzn1Zq37tvRVWpat3lNBVupCXb47inY+N+B2V+wETX9LLXpLVzTj6JAQyS0lQgRdN7dNNngvpqUMELOUXGRc1cjGPsSAZEzUQpjWnmphoiInIkadrxKpFOZeELAmZY5lcoKHeo8FVFfrSbnz6JmQ2s1VFnI+DvKWg0VFRmAFWs12XatJiuv1VCRkWF4FGN2UHJqXq5hgawBGc+GqNVkT3VdAnmthirBVpSANh9o1ckAq4d2iUyLjHfolAfhZQooL7NMloSMkKOo1VARkRFSoVaTbddqpL1yhYyrEjJJRhLkjqFepUDlj7hWkz3V1fTyWg0VHxk2VWs12cmi2JuUSKQMdTNZMbObGTORTpUhWTdzG4nyRi6V2MyVU7aR3Mg5RsUTI83JQ2YoaHm5rFaTU9OIFSfK3kM0qWTwIh0zUepQmAnEJvd3IDdmGbe3HS7kzixVf+l96Xdnss8OhBVyIlRt41Xjs1aRirkoVSjMZ44gmY1QyDgLORHKGGMhJ0IVqvPJCBGhCXSEUsZWyTGSZgYiUU6k8FykChX89yiywiA3zPkVgJw8P4xStYLnQ6c1mHRgOVJVqj0Po2pAJWfgdSxEpphXcrjD8XVLx4sj3QhUGN2mzbDvbUglk70qZUWc0W4EmhM6lBkqbK99Db8T6CNeePmGf1UtH9Q9ZfeptG6JsGfNZH6eij7ejTtNyTfrkOktdXp8kso37JQgL5KRbXVkfGLKNuqUEC+RifHmTfeefHJLQl6gkke8MacEt0jGxftnxfkKtiGnhLZEou205DEuFZAtHjWNUA2mtMVxpLQQM2XYksUCVFxklQIbZLoWC/zmf6n2DT69wBYAtL5if3eftK5JNoymyuh12tEV3qmEthIhkW6OSoesOww/NUEFRFYRFKYcpHV2KiKyijDkdAKVTqVogIAz07mplHiWgEqorcxuml4BzDTCyuxkWcjYpV5mt00rLau0k2mR8Uut0m4aQaXda2MR8nkyMjKGDZds+LMppnFqXq5hgawBGcAIKYdfFwPwrksgrbSTJdiKEtDmA606GWD1ZSBUWmTEQ09JIRxNAeVolsmSkDFyBJV2MiIyRuIr7W3PckHeK1fIuCpBk2Qk/txeuFcpUPmjrbS3PcqFcI9SJOMjI6di5gomUxR7kxKJlI/9zLKRSRqVxJaVtROWsWkmchtZJ1HZzFjpcs6yna0tT4w0pd0pj7LSLt3/Z9o01TRixYmS3xBNKgmwSMdMlDoUKjXYzPh+/35GbMF7eI4cO+G+ZYdu8LP2Wam+dVPYyWajbA4b3xzD5q8RqlAoRI0gz41QyBhL8FHKGF8JPkoVqoVAhIiw3DpCJWOrwMuWh5+LVJ2CTx9Fphjki6ZXtfUeRaoXIlWt4PTQqQ4mRViOVJVqp8OoCr2Oy4OvYyEyxV713fsHb3K5Wqk4tVkYPy3z4RNrCXNjq7JRdrKJja3sVsLa3KokckalkkiWM8mMncuk0km/d7fHn6bd04jOttNumu429D6R3iNY8rsq/oalVfHaVjaw7m8vnEo+EO21e5Q4fArEFK2JFa1FpKg36qMU4bMiEDQ9LVY0PR2BpI4Rmdwk5dXKkZikIZ6BWQ1fRmP0am7nq71Gh8JXNDoJ8xqVudesUMyKZiVhBnsjQHfkmfoMR1z4XjXCCt9mztRrOWLoNTL0WExHDM1sikD9TtiOePiwaoTNPZk5+d5hY7EdMfQaGXostiOGZkZFoO7IvPXZTiq+Kvlu91XSd7uPzX5S8TUJ+BoZfCw2lIpPT0vImYUR0N8JJ2TFV400/C/+KuVV0lcpj82YrPgawK9J4NfI8GMxKAsMCujhhxif2RyBn+fFHj976Fo9Z/bOy0sKKZ4q9LyOJGNeNizvBjJjSposf0j6ajB2jZDF/g4peOsKbhwdzP8Rmd9S5seTryDIPyaT2yrkdP/k18sRUlbJUnq91GApqkZURPCvkfmRlX6Kl4JGnQzA+j0TBZgR43YM6w6JCsXE0TiuwH1532EDFy/UgdlqTYFtA2FXGyh9+O5mDzTX1cgk936Dz7jjVXqg9g9J+yXHxxSvBvN/ROaPNl4NJv+YTN7biQY7ySGMqICQskqWMo54NZh/jcwfabxKTwZg/fGKAvy7i1cZVLyKapdPUVcbKH347pYZaK6rkUketLHpuONXdmBbfEjaQyY+pvg1mP8jMn+08Wsw+cdk8t5ONdhpDmFEBYSUVbKUccSvwfxrZP5I41d2MgDrj18UYEaMu6//HYlfOVT8yqk1BbYNdMWv3EBzXY1Msnw7h3HPQ0vuIF4l3UEcH9P8swR6jQw9jnlnCfQ0bTsNPtvs24ru4Y9pDOxKH5IW9sfHM/xB8H9E5o90+IMg/5hMbquQ092Q748RUlbJUsYw/EHwr5H5oxz+mMZkANbvmijAjBi3sPLdGP74K0oHDH8iW1wq6moDpQ/f3cyB5roameTO9bRfTsQ7PngiP3HGgCNdn+nZVbzjw4Ije83Pt509aLuJrXqtyR4369v1BntSblzaYO92xjxjW9kMtDO/UwgOFas7zl5s0bkaW6nvlGvwaXvVP8EfDDM+caVWcRrb1Ro7r1aHB3hZebt6qcaal73t5Xqj+if4rPI2nLHtbDXh5Z86jWZ1kx/ZhNOcBhy72ijvFp3P4DXNxhUH3mUDJDoNzrpRbzbrO94zdrDAVAQfGBdISPJ/bMnmRKVavlSvsc+ivJoDk17ZqF66THxps75LeSG8cqu6zYWyR2bRcMJefRsuP7OFyqz0tcwwyo1m/wmBLTBj4Lf0nak3wMw8A2LP2KJuOPOsU3Ma0Mhw3m6j3vRGg+ys7frmJw6YX3DYYSxel4SD1dpl6JBNBv9/dWWfDQ==</t>
  </si>
  <si>
    <t>object_element_guid</t>
  </si>
  <si>
    <t>id</t>
  </si>
  <si>
    <t>zeroParent_id</t>
  </si>
  <si>
    <t>material_guid</t>
  </si>
  <si>
    <t>work_guid</t>
  </si>
  <si>
    <t>hwd_guid</t>
  </si>
  <si>
    <t>cost_item_guid</t>
  </si>
  <si>
    <t>ТЕХНИКО-КОММЕРЧЕСКОЕ ПРЕДЛОЖЕНИЕ (ТКП)</t>
  </si>
  <si>
    <t>г. Москва, ул. Озерная, корп. 8, школа на 1000 мест</t>
  </si>
  <si>
    <t>Стоимость, указанная в предложении, включает в себя все необходимые затраты на выполнение полного комплекса работ, с НДС</t>
  </si>
  <si>
    <t>Номер п/п</t>
  </si>
  <si>
    <t>Код узла ИСР</t>
  </si>
  <si>
    <t>Наименование затрат</t>
  </si>
  <si>
    <t>Комментарий по ИСР</t>
  </si>
  <si>
    <t>Комментарий подрядчика</t>
  </si>
  <si>
    <t>Ед. изм.</t>
  </si>
  <si>
    <t>Коэф.расхода</t>
  </si>
  <si>
    <t>Кол-во БО</t>
  </si>
  <si>
    <t>Общее кол-во</t>
  </si>
  <si>
    <t>Предельная стоимость производства работ (ПСПР)</t>
  </si>
  <si>
    <t>Заполните : Название компании</t>
  </si>
  <si>
    <t>Заполните : ИНН</t>
  </si>
  <si>
    <t>Цена, руб. с НДС</t>
  </si>
  <si>
    <t>Стоимость, руб с НДС</t>
  </si>
  <si>
    <t>Общая стоимость,
руб. с НДС</t>
  </si>
  <si>
    <t>Материалы/
оборудование</t>
  </si>
  <si>
    <t>СМР, ПНР</t>
  </si>
  <si>
    <t>1. Объект ИДП без распределения на секции</t>
  </si>
  <si>
    <t>2bfdbae8-bf8f-4cfd-91dd-0a7075973600</t>
  </si>
  <si>
    <t>1.1</t>
  </si>
  <si>
    <t>6</t>
  </si>
  <si>
    <t>Затраты на строительство</t>
  </si>
  <si>
    <t>1.1.1</t>
  </si>
  <si>
    <t>6.2</t>
  </si>
  <si>
    <t>СМР корпуса без отделки</t>
  </si>
  <si>
    <t>1.1.1.1</t>
  </si>
  <si>
    <t>6.2.2</t>
  </si>
  <si>
    <t>СМР надземной части корпуса (без отделки)</t>
  </si>
  <si>
    <t>1.1.1.1.1</t>
  </si>
  <si>
    <t>6.2.2.7</t>
  </si>
  <si>
    <t>Остекление</t>
  </si>
  <si>
    <t>1.1.1.1.1.1</t>
  </si>
  <si>
    <t>6.2.2.7.2</t>
  </si>
  <si>
    <t>Витражные конструкции из теплого алюминиевого (AL) профиля</t>
  </si>
  <si>
    <t>1.1.1.1.1.1.1</t>
  </si>
  <si>
    <t>6.2.2.7.2.1.1</t>
  </si>
  <si>
    <t>Монтаж витражных конструкций из теплого AL профиля включая герметизацию, монтаж компенсаторов, установку нащельников и отлива</t>
  </si>
  <si>
    <t>ВН-1 - ВН-17 (без ВН-9)</t>
  </si>
  <si>
    <t>м2</t>
  </si>
  <si>
    <t>0c6f6ae0-2ec1-4024-a1af-7e91794bc6ef</t>
  </si>
  <si>
    <t>3152fe91-9049-4a36-bf69-0a1b14e20e9c</t>
  </si>
  <si>
    <t>69979f3a-1e13-4950-ab80-ac334002ac99</t>
  </si>
  <si>
    <t>1.1.1.1.1.1.1.1</t>
  </si>
  <si>
    <t>Витраж В (АЛ)</t>
  </si>
  <si>
    <t>142050297.16860</t>
  </si>
  <si>
    <t>9868640.16860</t>
  </si>
  <si>
    <t>3227c551-4a44-436b-9cda-c57f0549d51f</t>
  </si>
  <si>
    <t>1.1.1.1.1.1.2</t>
  </si>
  <si>
    <t xml:space="preserve">ВН-9 </t>
  </si>
  <si>
    <t>1.1.1.1.1.1.2.1</t>
  </si>
  <si>
    <t>142050303.16860</t>
  </si>
  <si>
    <t>10097156.16860</t>
  </si>
  <si>
    <t>1.1.1.1.1.1.3</t>
  </si>
  <si>
    <t>6.2.2.7.2.6.1</t>
  </si>
  <si>
    <t>Монтаж витражей входных групп из теплого AL профиля включая герметизацю и монтаж компенсаторов, без установки нащельников</t>
  </si>
  <si>
    <t>ВН-18 - ВН-30</t>
  </si>
  <si>
    <t>1840d870-ebc2-4d9e-a0d7-be9c33ed1ea0</t>
  </si>
  <si>
    <t>dabf6ff4-da1c-40a4-9aeb-24a6e778b25b</t>
  </si>
  <si>
    <t>1.1.1.1.1.1.3.1</t>
  </si>
  <si>
    <t>Дверной блок / витраж/(АЛ)</t>
  </si>
  <si>
    <t>142050299.16861</t>
  </si>
  <si>
    <t>9868651.16861</t>
  </si>
  <si>
    <t>c0d28c72-63a1-429b-ab93-c9a3510b9e1d</t>
  </si>
  <si>
    <t>1.1.1.1.1.2</t>
  </si>
  <si>
    <t>6.2.2.7.99</t>
  </si>
  <si>
    <t>Прочие работы</t>
  </si>
  <si>
    <t>1.1.1.1.1.2.1</t>
  </si>
  <si>
    <t>6.2.2.7.99.15.1</t>
  </si>
  <si>
    <t>Монтаж зенитного фонаря</t>
  </si>
  <si>
    <t>c60afb23-cdc2-429d-9750-f3bf19adcbc5</t>
  </si>
  <si>
    <t>8fef2f2a-e14b-442e-a140-fd05877f2965</t>
  </si>
  <si>
    <t>1.1.1.1.1.2.1.1</t>
  </si>
  <si>
    <t>Конструкция зенитного фонаря (по тендеру)</t>
  </si>
  <si>
    <t>142050302.1747061</t>
  </si>
  <si>
    <t>10097122.1747061</t>
  </si>
  <si>
    <t>82a1701d-f485-41c2-9b8e-dc746a945eff</t>
  </si>
  <si>
    <t>Общая стоимость работ, руб. с НДС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</si>
  <si>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</si>
  <si>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</si>
  <si>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</si>
  <si>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</si>
  <si>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</si>
  <si>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</si>
  <si>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</si>
  <si>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</si>
  <si>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Готовность предоставить банковскую гарантию (при наличии аванса)</t>
  </si>
  <si>
    <t>да(банк) /нет</t>
  </si>
  <si>
    <t>Г</t>
  </si>
  <si>
    <t>Срок исполнения предмета тендера</t>
  </si>
  <si>
    <t>мес.</t>
  </si>
  <si>
    <t>Д</t>
  </si>
  <si>
    <t>Гарантийный срок 5 лет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</si>
  <si>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</si>
  <si>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</si>
  <si>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</si>
  <si>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</si>
  <si>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</si>
  <si>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</si>
  <si>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</si>
  <si>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</si>
  <si>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</si>
  <si>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</si>
  <si>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</si>
  <si>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</si>
  <si>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</si>
  <si>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</si>
  <si>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</si>
  <si>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</si>
  <si>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</si>
  <si>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</si>
  <si>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</si>
  <si>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</si>
  <si>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</si>
  <si>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</si>
  <si>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</si>
  <si>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</si>
  <si>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</si>
  <si>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</si>
  <si>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</si>
  <si>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2015-
2016-
2017-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</si>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</sst>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2"/>
      <color theme="1"/>
      <name val="Calibri"/>
      <family val="2"/>
      <charset val="204"/>
      <scheme val="minor"/>
    </font>
    <font>
      <b/>
      <sz val="11"/>
      <color rgb="FFFFFFFF"/>
      <name val="Times New Roman"/>
      <family val="1"/>
    </font>
    <font>
      <sz val="12"/>
      <color rgb="FF2F5487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FFFF"/>
      <name val="Times New Roman"/>
      <family val="1"/>
    </font>
    <font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800000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  <fill>
      <patternFill patternType="solid">
        <fgColor theme="9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0" fillId="4" borderId="3" xfId="0" applyFill="1" applyBorder="1"/>
    <xf numFmtId="4" fontId="8" fillId="4" borderId="7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12" fillId="3" borderId="7" xfId="0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center" vertical="center"/>
    </xf>
    <xf numFmtId="0" fontId="0" fillId="0" borderId="2" xfId="0" applyBorder="1"/>
    <xf numFmtId="0" fontId="3" fillId="0" borderId="7" xfId="0" applyFont="1" applyBorder="1" applyAlignment="1">
      <alignment horizontal="left" vertical="center" wrapText="1"/>
    </xf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" fontId="9" fillId="5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topLeftCell="A6" zoomScale="70" zoomScaleNormal="70" workbookViewId="0">
      <selection activeCell="J19" sqref="J19"/>
    </sheetView>
  </sheetViews>
  <sheetFormatPr defaultColWidth="8.875" defaultRowHeight="15.75" x14ac:dyDescent="0.25"/>
  <cols>
    <col min="1" max="1" width="20" customWidth="1"/>
    <col min="2" max="2" width="20" bestFit="1" customWidth="1"/>
    <col min="3" max="3" width="55.625" customWidth="1"/>
    <col min="4" max="5" width="38" customWidth="1"/>
    <col min="6" max="7" width="16.5" customWidth="1"/>
    <col min="8" max="8" width="16" customWidth="1"/>
    <col min="9" max="9" width="16.875" customWidth="1"/>
    <col min="10" max="10" width="16" customWidth="1"/>
    <col min="11" max="11" width="17" customWidth="1"/>
    <col min="12" max="12" width="17.625" customWidth="1"/>
    <col min="13" max="13" width="18" customWidth="1"/>
    <col min="14" max="14" width="18.875" customWidth="1"/>
    <col min="15" max="15" width="23.625" customWidth="1"/>
    <col min="16" max="16" width="16" customWidth="1"/>
    <col min="17" max="17" width="17" customWidth="1"/>
    <col min="18" max="18" width="17.625" customWidth="1"/>
    <col min="19" max="19" width="18" customWidth="1"/>
    <col min="20" max="20" width="18.875" customWidth="1"/>
    <col min="21" max="21" width="23.625" customWidth="1"/>
  </cols>
  <sheetData>
    <row r="1" spans="1:35" ht="27.95" customHeight="1" x14ac:dyDescent="0.25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C1" s="4" t="s">
        <v>5</v>
      </c>
      <c r="AD1" s="4" t="s">
        <v>6</v>
      </c>
      <c r="AE1" s="4" t="s">
        <v>7</v>
      </c>
      <c r="AF1" s="4" t="s">
        <v>8</v>
      </c>
      <c r="AG1" s="4" t="s">
        <v>9</v>
      </c>
      <c r="AH1" s="4" t="s">
        <v>10</v>
      </c>
      <c r="AI1" s="4" t="s">
        <v>11</v>
      </c>
    </row>
    <row r="2" spans="1:35" ht="20.25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35" ht="20.25" x14ac:dyDescent="0.25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35" x14ac:dyDescent="0.2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35" ht="20.25" x14ac:dyDescent="0.25">
      <c r="A5" s="35" t="s">
        <v>15</v>
      </c>
      <c r="B5" s="35" t="s">
        <v>16</v>
      </c>
      <c r="C5" s="35" t="s">
        <v>17</v>
      </c>
      <c r="D5" s="35" t="s">
        <v>18</v>
      </c>
      <c r="E5" s="35" t="s">
        <v>19</v>
      </c>
      <c r="F5" s="35" t="s">
        <v>20</v>
      </c>
      <c r="G5" s="35" t="s">
        <v>21</v>
      </c>
      <c r="H5" s="35" t="s">
        <v>22</v>
      </c>
      <c r="I5" s="35" t="s">
        <v>23</v>
      </c>
      <c r="J5" s="45" t="s">
        <v>24</v>
      </c>
      <c r="K5" s="46"/>
      <c r="L5" s="46"/>
      <c r="M5" s="46"/>
      <c r="N5" s="46"/>
      <c r="O5" s="47"/>
      <c r="P5" s="48" t="s">
        <v>25</v>
      </c>
      <c r="Q5" s="49"/>
      <c r="R5" s="50"/>
      <c r="S5" s="48" t="s">
        <v>26</v>
      </c>
      <c r="T5" s="49"/>
      <c r="U5" s="50"/>
    </row>
    <row r="6" spans="1:35" x14ac:dyDescent="0.25">
      <c r="A6" s="36"/>
      <c r="B6" s="36"/>
      <c r="C6" s="36"/>
      <c r="D6" s="36"/>
      <c r="E6" s="36"/>
      <c r="F6" s="36"/>
      <c r="G6" s="36"/>
      <c r="H6" s="36"/>
      <c r="I6" s="36"/>
      <c r="J6" s="30" t="s">
        <v>27</v>
      </c>
      <c r="K6" s="31"/>
      <c r="L6" s="35" t="s">
        <v>27</v>
      </c>
      <c r="M6" s="30" t="s">
        <v>28</v>
      </c>
      <c r="N6" s="31"/>
      <c r="O6" s="35" t="s">
        <v>29</v>
      </c>
      <c r="P6" s="30" t="s">
        <v>27</v>
      </c>
      <c r="Q6" s="31"/>
      <c r="R6" s="35" t="s">
        <v>27</v>
      </c>
      <c r="S6" s="30" t="s">
        <v>28</v>
      </c>
      <c r="T6" s="31"/>
      <c r="U6" s="35" t="s">
        <v>29</v>
      </c>
    </row>
    <row r="7" spans="1:35" ht="31.5" x14ac:dyDescent="0.25">
      <c r="A7" s="37"/>
      <c r="B7" s="37"/>
      <c r="C7" s="37"/>
      <c r="D7" s="37"/>
      <c r="E7" s="37"/>
      <c r="F7" s="37"/>
      <c r="G7" s="37"/>
      <c r="H7" s="37"/>
      <c r="I7" s="37"/>
      <c r="J7" s="5" t="s">
        <v>30</v>
      </c>
      <c r="K7" s="5" t="s">
        <v>31</v>
      </c>
      <c r="L7" s="37"/>
      <c r="M7" s="5" t="s">
        <v>30</v>
      </c>
      <c r="N7" s="5" t="s">
        <v>31</v>
      </c>
      <c r="O7" s="37"/>
      <c r="P7" s="5" t="s">
        <v>30</v>
      </c>
      <c r="Q7" s="5" t="s">
        <v>31</v>
      </c>
      <c r="R7" s="37"/>
      <c r="S7" s="5" t="s">
        <v>30</v>
      </c>
      <c r="T7" s="5" t="s">
        <v>31</v>
      </c>
      <c r="U7" s="37"/>
    </row>
    <row r="8" spans="1:35" ht="22.5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  <c r="J8" s="6"/>
      <c r="K8" s="6"/>
      <c r="L8" s="6"/>
      <c r="M8" s="7">
        <f t="shared" ref="M8:O11" si="0">SUM(M9)</f>
        <v>42487300.949999996</v>
      </c>
      <c r="N8" s="7">
        <f t="shared" si="0"/>
        <v>1412800.26</v>
      </c>
      <c r="O8" s="7">
        <f t="shared" si="0"/>
        <v>43900101.209999993</v>
      </c>
      <c r="P8" s="6"/>
      <c r="Q8" s="6"/>
      <c r="R8" s="6"/>
      <c r="S8" s="7">
        <f t="shared" ref="S8:U11" si="1">SUM(S9)</f>
        <v>0</v>
      </c>
      <c r="T8" s="7">
        <f t="shared" si="1"/>
        <v>0</v>
      </c>
      <c r="U8" s="7">
        <f t="shared" si="1"/>
        <v>0</v>
      </c>
      <c r="Y8" s="8">
        <f t="shared" ref="Y8:AA11" si="2">SUM(Y9)</f>
        <v>0</v>
      </c>
      <c r="Z8" s="8">
        <f t="shared" si="2"/>
        <v>0</v>
      </c>
      <c r="AA8" s="8">
        <f t="shared" si="2"/>
        <v>0</v>
      </c>
      <c r="AC8" s="4" t="s">
        <v>33</v>
      </c>
    </row>
    <row r="9" spans="1:35" ht="20.25" x14ac:dyDescent="0.25">
      <c r="A9" s="9" t="s">
        <v>34</v>
      </c>
      <c r="B9" s="9" t="s">
        <v>35</v>
      </c>
      <c r="C9" s="42" t="s">
        <v>36</v>
      </c>
      <c r="D9" s="43"/>
      <c r="E9" s="43"/>
      <c r="F9" s="43"/>
      <c r="G9" s="43"/>
      <c r="H9" s="43"/>
      <c r="I9" s="44"/>
      <c r="M9" s="10">
        <f t="shared" si="0"/>
        <v>42487300.949999996</v>
      </c>
      <c r="N9" s="10">
        <f t="shared" si="0"/>
        <v>1412800.26</v>
      </c>
      <c r="O9" s="10">
        <f t="shared" si="0"/>
        <v>43900101.209999993</v>
      </c>
      <c r="S9" s="10">
        <f t="shared" si="1"/>
        <v>0</v>
      </c>
      <c r="T9" s="10">
        <f t="shared" si="1"/>
        <v>0</v>
      </c>
      <c r="U9" s="10">
        <f t="shared" si="1"/>
        <v>0</v>
      </c>
      <c r="Y9" s="8">
        <f t="shared" si="2"/>
        <v>0</v>
      </c>
      <c r="Z9" s="8">
        <f t="shared" si="2"/>
        <v>0</v>
      </c>
      <c r="AA9" s="8">
        <f t="shared" si="2"/>
        <v>0</v>
      </c>
      <c r="AD9" s="4">
        <v>142050291</v>
      </c>
      <c r="AE9" s="4">
        <v>9868641</v>
      </c>
    </row>
    <row r="10" spans="1:35" ht="20.25" x14ac:dyDescent="0.25">
      <c r="A10" s="9" t="s">
        <v>37</v>
      </c>
      <c r="B10" s="9" t="s">
        <v>38</v>
      </c>
      <c r="C10" s="42" t="s">
        <v>39</v>
      </c>
      <c r="D10" s="43"/>
      <c r="E10" s="43"/>
      <c r="F10" s="43"/>
      <c r="G10" s="43"/>
      <c r="H10" s="43"/>
      <c r="I10" s="44"/>
      <c r="M10" s="10">
        <f t="shared" si="0"/>
        <v>42487300.949999996</v>
      </c>
      <c r="N10" s="10">
        <f t="shared" si="0"/>
        <v>1412800.26</v>
      </c>
      <c r="O10" s="10">
        <f t="shared" si="0"/>
        <v>43900101.209999993</v>
      </c>
      <c r="S10" s="10">
        <f t="shared" si="1"/>
        <v>0</v>
      </c>
      <c r="T10" s="10">
        <f t="shared" si="1"/>
        <v>0</v>
      </c>
      <c r="U10" s="10">
        <f t="shared" si="1"/>
        <v>0</v>
      </c>
      <c r="Y10" s="8">
        <f t="shared" si="2"/>
        <v>0</v>
      </c>
      <c r="Z10" s="8">
        <f t="shared" si="2"/>
        <v>0</v>
      </c>
      <c r="AA10" s="8">
        <f t="shared" si="2"/>
        <v>0</v>
      </c>
      <c r="AD10" s="4">
        <v>142050292</v>
      </c>
      <c r="AE10" s="4">
        <v>9868650</v>
      </c>
    </row>
    <row r="11" spans="1:35" ht="20.25" x14ac:dyDescent="0.25">
      <c r="A11" s="9" t="s">
        <v>40</v>
      </c>
      <c r="B11" s="9" t="s">
        <v>41</v>
      </c>
      <c r="C11" s="42" t="s">
        <v>42</v>
      </c>
      <c r="D11" s="43"/>
      <c r="E11" s="43"/>
      <c r="F11" s="43"/>
      <c r="G11" s="43"/>
      <c r="H11" s="43"/>
      <c r="I11" s="44"/>
      <c r="M11" s="10">
        <f t="shared" si="0"/>
        <v>42487300.949999996</v>
      </c>
      <c r="N11" s="10">
        <f t="shared" si="0"/>
        <v>1412800.26</v>
      </c>
      <c r="O11" s="10">
        <f t="shared" si="0"/>
        <v>43900101.209999993</v>
      </c>
      <c r="S11" s="10">
        <f t="shared" si="1"/>
        <v>0</v>
      </c>
      <c r="T11" s="10">
        <f t="shared" si="1"/>
        <v>0</v>
      </c>
      <c r="U11" s="10">
        <f t="shared" si="1"/>
        <v>0</v>
      </c>
      <c r="Y11" s="8">
        <f t="shared" si="2"/>
        <v>0</v>
      </c>
      <c r="Z11" s="8">
        <f t="shared" si="2"/>
        <v>0</v>
      </c>
      <c r="AA11" s="8">
        <f t="shared" si="2"/>
        <v>0</v>
      </c>
      <c r="AD11" s="4">
        <v>142050293</v>
      </c>
      <c r="AE11" s="4">
        <v>9868643</v>
      </c>
    </row>
    <row r="12" spans="1:35" ht="20.25" x14ac:dyDescent="0.25">
      <c r="A12" s="9" t="s">
        <v>43</v>
      </c>
      <c r="B12" s="9" t="s">
        <v>44</v>
      </c>
      <c r="C12" s="42" t="s">
        <v>45</v>
      </c>
      <c r="D12" s="43"/>
      <c r="E12" s="43"/>
      <c r="F12" s="43"/>
      <c r="G12" s="43"/>
      <c r="H12" s="43"/>
      <c r="I12" s="44"/>
      <c r="M12" s="10">
        <f>SUM(M13,M20)</f>
        <v>42487300.949999996</v>
      </c>
      <c r="N12" s="10">
        <f>SUM(N13,N20)</f>
        <v>1412800.26</v>
      </c>
      <c r="O12" s="10">
        <f>SUM(O13,O20)</f>
        <v>43900101.209999993</v>
      </c>
      <c r="S12" s="10">
        <f>SUM(S13,S20)</f>
        <v>0</v>
      </c>
      <c r="T12" s="10">
        <f>SUM(T13,T20)</f>
        <v>0</v>
      </c>
      <c r="U12" s="10">
        <f>SUM(U13,U20)</f>
        <v>0</v>
      </c>
      <c r="Y12" s="8">
        <f>SUM(Y13,Y20)</f>
        <v>0</v>
      </c>
      <c r="Z12" s="8">
        <f>SUM(Z13,Z20)</f>
        <v>0</v>
      </c>
      <c r="AA12" s="8">
        <f>SUM(AA13,AA20)</f>
        <v>0</v>
      </c>
      <c r="AD12" s="4">
        <v>142050294</v>
      </c>
      <c r="AE12" s="4">
        <v>9868648</v>
      </c>
    </row>
    <row r="13" spans="1:35" ht="20.25" x14ac:dyDescent="0.25">
      <c r="A13" s="9" t="s">
        <v>46</v>
      </c>
      <c r="B13" s="9" t="s">
        <v>47</v>
      </c>
      <c r="C13" s="42" t="s">
        <v>48</v>
      </c>
      <c r="D13" s="43"/>
      <c r="E13" s="43"/>
      <c r="F13" s="43"/>
      <c r="G13" s="43"/>
      <c r="H13" s="43"/>
      <c r="I13" s="44"/>
      <c r="M13" s="10">
        <f>SUM(M14,M16,M18)</f>
        <v>42487300.949999996</v>
      </c>
      <c r="N13" s="10">
        <f>SUM(N14,N16,N18)</f>
        <v>0</v>
      </c>
      <c r="O13" s="10">
        <f>SUM(O14,O16,O18)</f>
        <v>42487300.949999996</v>
      </c>
      <c r="S13" s="10">
        <f>SUM(S14,S16,S18)</f>
        <v>0</v>
      </c>
      <c r="T13" s="10">
        <f>SUM(T14,T16,T18)</f>
        <v>0</v>
      </c>
      <c r="U13" s="10">
        <f>SUM(U14,U16,U18)</f>
        <v>0</v>
      </c>
      <c r="Y13" s="8">
        <f>SUM(Y14,Y16,Y18)</f>
        <v>0</v>
      </c>
      <c r="Z13" s="8">
        <f>SUM(Z14,Z16,Z18)</f>
        <v>0</v>
      </c>
      <c r="AA13" s="8">
        <f>SUM(AA14,AA16,AA18)</f>
        <v>0</v>
      </c>
      <c r="AD13" s="4">
        <v>142050295</v>
      </c>
      <c r="AE13" s="4">
        <v>9868645</v>
      </c>
    </row>
    <row r="14" spans="1:35" ht="56.25" x14ac:dyDescent="0.25">
      <c r="A14" s="9" t="s">
        <v>49</v>
      </c>
      <c r="B14" s="9" t="s">
        <v>50</v>
      </c>
      <c r="C14" s="11" t="s">
        <v>51</v>
      </c>
      <c r="D14" s="12"/>
      <c r="E14" s="12" t="s">
        <v>52</v>
      </c>
      <c r="F14" s="12" t="s">
        <v>53</v>
      </c>
      <c r="G14" s="13">
        <v>1</v>
      </c>
      <c r="H14" s="13">
        <v>0</v>
      </c>
      <c r="I14" s="13">
        <v>1796.5619999999999</v>
      </c>
      <c r="J14" s="14">
        <f>IFERROR(ROUND(SUM(M15)/I14, 2),0)</f>
        <v>20945.599999999999</v>
      </c>
      <c r="K14" s="15">
        <v>0</v>
      </c>
      <c r="L14" s="14">
        <f>J14+ROUND(K14, 2)</f>
        <v>20945.599999999999</v>
      </c>
      <c r="M14" s="14">
        <f>ROUND(J14*I14, 2)</f>
        <v>37630069.030000001</v>
      </c>
      <c r="N14" s="14">
        <f>ROUND(I14*ROUND(K14, 2), 2)</f>
        <v>0</v>
      </c>
      <c r="O14" s="14">
        <f>M14+N14</f>
        <v>37630069.030000001</v>
      </c>
      <c r="P14" s="14">
        <f>IFERROR(ROUND(SUM(S15)/I14, 2),0)</f>
        <v>0</v>
      </c>
      <c r="Q14" s="16">
        <v>0</v>
      </c>
      <c r="R14" s="14">
        <f>P14+ROUND(Q14, 2)</f>
        <v>0</v>
      </c>
      <c r="S14" s="14">
        <f>ROUND(P14*I14, 2)</f>
        <v>0</v>
      </c>
      <c r="T14" s="14">
        <f>ROUND(I14*ROUND(Q14, 2), 2)</f>
        <v>0</v>
      </c>
      <c r="U14" s="14">
        <f>S14+T14</f>
        <v>0</v>
      </c>
      <c r="V14" s="8">
        <f>ROUND(P14 / 1.2, 2)</f>
        <v>0</v>
      </c>
      <c r="W14" s="8">
        <f>ROUND(Q14 / 1.2, 2)</f>
        <v>0</v>
      </c>
      <c r="X14" s="8">
        <f>ROUND(R14 / 1.2, 2)</f>
        <v>0</v>
      </c>
      <c r="Y14" s="8">
        <f>ROUND(S14 / 1.2, 2)</f>
        <v>0</v>
      </c>
      <c r="Z14" s="8">
        <f>ROUND(T14 / 1.2, 2)</f>
        <v>0</v>
      </c>
      <c r="AA14" s="8">
        <f>Y14+Z14</f>
        <v>0</v>
      </c>
      <c r="AD14" s="4">
        <v>142050297</v>
      </c>
      <c r="AE14" s="4">
        <v>9868640</v>
      </c>
      <c r="AG14" s="4" t="s">
        <v>54</v>
      </c>
      <c r="AH14" s="4" t="s">
        <v>55</v>
      </c>
      <c r="AI14" s="4" t="s">
        <v>56</v>
      </c>
    </row>
    <row r="15" spans="1:35" ht="18.75" x14ac:dyDescent="0.25">
      <c r="A15" s="9" t="s">
        <v>57</v>
      </c>
      <c r="B15" s="9"/>
      <c r="C15" s="17" t="s">
        <v>58</v>
      </c>
      <c r="D15" s="12"/>
      <c r="E15" s="12"/>
      <c r="F15" s="18" t="s">
        <v>53</v>
      </c>
      <c r="G15" s="19">
        <v>1</v>
      </c>
      <c r="H15" s="20">
        <v>0</v>
      </c>
      <c r="I15" s="20">
        <v>1796.5619999999999</v>
      </c>
      <c r="J15" s="51">
        <v>20945.599999999999</v>
      </c>
      <c r="M15" s="22">
        <f>ROUND(ROUND(J15, 2)*I15, 2)</f>
        <v>37630069.030000001</v>
      </c>
      <c r="P15" s="23">
        <v>0</v>
      </c>
      <c r="S15" s="22">
        <f>ROUND(ROUND(P15, 2)*I15, 2)</f>
        <v>0</v>
      </c>
      <c r="V15" s="8">
        <f>ROUND(ROUND(P15, 2)/1.2, 2)</f>
        <v>0</v>
      </c>
      <c r="Y15" s="8">
        <f>ROUND(S15 / 1.2, 2)</f>
        <v>0</v>
      </c>
      <c r="AD15" s="4" t="s">
        <v>59</v>
      </c>
      <c r="AE15" s="4" t="s">
        <v>60</v>
      </c>
      <c r="AF15" s="4" t="s">
        <v>61</v>
      </c>
    </row>
    <row r="16" spans="1:35" ht="56.25" x14ac:dyDescent="0.25">
      <c r="A16" s="9" t="s">
        <v>62</v>
      </c>
      <c r="B16" s="9" t="s">
        <v>50</v>
      </c>
      <c r="C16" s="11" t="s">
        <v>51</v>
      </c>
      <c r="D16" s="12"/>
      <c r="E16" s="12" t="s">
        <v>63</v>
      </c>
      <c r="F16" s="12" t="s">
        <v>53</v>
      </c>
      <c r="G16" s="13">
        <v>1</v>
      </c>
      <c r="H16" s="13">
        <v>0</v>
      </c>
      <c r="I16" s="13">
        <v>113.04</v>
      </c>
      <c r="J16" s="14">
        <f>IFERROR(ROUND(SUM(M17)/I16, 2),0)</f>
        <v>20945.599999999999</v>
      </c>
      <c r="K16" s="15">
        <v>0</v>
      </c>
      <c r="L16" s="14">
        <f>J16+ROUND(K16, 2)</f>
        <v>20945.599999999999</v>
      </c>
      <c r="M16" s="14">
        <f>ROUND(J16*I16, 2)</f>
        <v>2367690.62</v>
      </c>
      <c r="N16" s="14">
        <f>ROUND(I16*ROUND(K16, 2), 2)</f>
        <v>0</v>
      </c>
      <c r="O16" s="14">
        <f>M16+N16</f>
        <v>2367690.62</v>
      </c>
      <c r="P16" s="14">
        <f>IFERROR(ROUND(SUM(S17)/I16, 2),0)</f>
        <v>0</v>
      </c>
      <c r="Q16" s="16">
        <v>0</v>
      </c>
      <c r="R16" s="14">
        <f>P16+ROUND(Q16, 2)</f>
        <v>0</v>
      </c>
      <c r="S16" s="14">
        <f>ROUND(P16*I16, 2)</f>
        <v>0</v>
      </c>
      <c r="T16" s="14">
        <f>ROUND(I16*ROUND(Q16, 2), 2)</f>
        <v>0</v>
      </c>
      <c r="U16" s="14">
        <f>S16+T16</f>
        <v>0</v>
      </c>
      <c r="V16" s="8">
        <f>ROUND(P16 / 1.2, 2)</f>
        <v>0</v>
      </c>
      <c r="W16" s="8">
        <f>ROUND(Q16 / 1.2, 2)</f>
        <v>0</v>
      </c>
      <c r="X16" s="8">
        <f>ROUND(R16 / 1.2, 2)</f>
        <v>0</v>
      </c>
      <c r="Y16" s="8">
        <f>ROUND(S16 / 1.2, 2)</f>
        <v>0</v>
      </c>
      <c r="Z16" s="8">
        <f>ROUND(T16 / 1.2, 2)</f>
        <v>0</v>
      </c>
      <c r="AA16" s="8">
        <f>Y16+Z16</f>
        <v>0</v>
      </c>
      <c r="AD16" s="4">
        <v>142050303</v>
      </c>
      <c r="AE16" s="4">
        <v>10097156</v>
      </c>
      <c r="AG16" s="4" t="s">
        <v>54</v>
      </c>
      <c r="AH16" s="4" t="s">
        <v>55</v>
      </c>
      <c r="AI16" s="4" t="s">
        <v>56</v>
      </c>
    </row>
    <row r="17" spans="1:35" ht="18.75" x14ac:dyDescent="0.25">
      <c r="A17" s="9" t="s">
        <v>64</v>
      </c>
      <c r="B17" s="9"/>
      <c r="C17" s="17" t="s">
        <v>58</v>
      </c>
      <c r="D17" s="12"/>
      <c r="E17" s="12"/>
      <c r="F17" s="18" t="s">
        <v>53</v>
      </c>
      <c r="G17" s="19">
        <v>1</v>
      </c>
      <c r="H17" s="20">
        <v>0</v>
      </c>
      <c r="I17" s="20">
        <v>113.04</v>
      </c>
      <c r="J17" s="21">
        <v>20945.599999999999</v>
      </c>
      <c r="M17" s="22">
        <f>ROUND(ROUND(J17, 2)*I17, 2)</f>
        <v>2367690.62</v>
      </c>
      <c r="P17" s="23">
        <v>0</v>
      </c>
      <c r="S17" s="22">
        <f>ROUND(ROUND(P17, 2)*I17, 2)</f>
        <v>0</v>
      </c>
      <c r="V17" s="8">
        <f>ROUND(ROUND(P17, 2)/1.2, 2)</f>
        <v>0</v>
      </c>
      <c r="Y17" s="8">
        <f>ROUND(S17 / 1.2, 2)</f>
        <v>0</v>
      </c>
      <c r="AD17" s="4" t="s">
        <v>65</v>
      </c>
      <c r="AE17" s="4" t="s">
        <v>66</v>
      </c>
      <c r="AF17" s="4" t="s">
        <v>61</v>
      </c>
    </row>
    <row r="18" spans="1:35" ht="56.25" x14ac:dyDescent="0.25">
      <c r="A18" s="9" t="s">
        <v>67</v>
      </c>
      <c r="B18" s="9" t="s">
        <v>68</v>
      </c>
      <c r="C18" s="11" t="s">
        <v>69</v>
      </c>
      <c r="D18" s="12"/>
      <c r="E18" s="12" t="s">
        <v>70</v>
      </c>
      <c r="F18" s="12" t="s">
        <v>53</v>
      </c>
      <c r="G18" s="13">
        <v>1</v>
      </c>
      <c r="H18" s="13">
        <v>0</v>
      </c>
      <c r="I18" s="13">
        <v>242.381</v>
      </c>
      <c r="J18" s="14">
        <f>IFERROR(ROUND(SUM(M19)/I18, 2),0)</f>
        <v>10271.19</v>
      </c>
      <c r="K18" s="15">
        <v>0</v>
      </c>
      <c r="L18" s="14">
        <f>J18+ROUND(K18, 2)</f>
        <v>10271.19</v>
      </c>
      <c r="M18" s="14">
        <f>ROUND(J18*I18, 2)</f>
        <v>2489541.2999999998</v>
      </c>
      <c r="N18" s="14">
        <f>ROUND(I18*ROUND(K18, 2), 2)</f>
        <v>0</v>
      </c>
      <c r="O18" s="14">
        <f>M18+N18</f>
        <v>2489541.2999999998</v>
      </c>
      <c r="P18" s="14">
        <f>IFERROR(ROUND(SUM(S19)/I18, 2),0)</f>
        <v>0</v>
      </c>
      <c r="Q18" s="16">
        <v>0</v>
      </c>
      <c r="R18" s="14">
        <f>P18+ROUND(Q18, 2)</f>
        <v>0</v>
      </c>
      <c r="S18" s="14">
        <f>ROUND(P18*I18, 2)</f>
        <v>0</v>
      </c>
      <c r="T18" s="14">
        <f>ROUND(I18*ROUND(Q18, 2), 2)</f>
        <v>0</v>
      </c>
      <c r="U18" s="14">
        <f>S18+T18</f>
        <v>0</v>
      </c>
      <c r="V18" s="8">
        <f>ROUND(P18 / 1.2, 2)</f>
        <v>0</v>
      </c>
      <c r="W18" s="8">
        <f>ROUND(Q18 / 1.2, 2)</f>
        <v>0</v>
      </c>
      <c r="X18" s="8">
        <f>ROUND(R18 / 1.2, 2)</f>
        <v>0</v>
      </c>
      <c r="Y18" s="8">
        <f>ROUND(S18 / 1.2, 2)</f>
        <v>0</v>
      </c>
      <c r="Z18" s="8">
        <f>ROUND(T18 / 1.2, 2)</f>
        <v>0</v>
      </c>
      <c r="AA18" s="8">
        <f>Y18+Z18</f>
        <v>0</v>
      </c>
      <c r="AD18" s="4">
        <v>142050299</v>
      </c>
      <c r="AE18" s="4">
        <v>9868651</v>
      </c>
      <c r="AG18" s="4" t="s">
        <v>71</v>
      </c>
      <c r="AH18" s="4" t="s">
        <v>72</v>
      </c>
      <c r="AI18" s="4" t="s">
        <v>56</v>
      </c>
    </row>
    <row r="19" spans="1:35" ht="18.75" x14ac:dyDescent="0.25">
      <c r="A19" s="9" t="s">
        <v>73</v>
      </c>
      <c r="B19" s="9"/>
      <c r="C19" s="17" t="s">
        <v>74</v>
      </c>
      <c r="D19" s="12"/>
      <c r="E19" s="12"/>
      <c r="F19" s="18" t="s">
        <v>53</v>
      </c>
      <c r="G19" s="19">
        <v>1</v>
      </c>
      <c r="H19" s="20">
        <v>0</v>
      </c>
      <c r="I19" s="20">
        <v>242.381</v>
      </c>
      <c r="J19" s="51">
        <v>10271.19</v>
      </c>
      <c r="M19" s="22">
        <f>ROUND(ROUND(J19, 2)*I19, 2)</f>
        <v>2489541.2999999998</v>
      </c>
      <c r="P19" s="23">
        <v>0</v>
      </c>
      <c r="S19" s="22">
        <f>ROUND(ROUND(P19, 2)*I19, 2)</f>
        <v>0</v>
      </c>
      <c r="V19" s="8">
        <f>ROUND(ROUND(P19, 2)/1.2, 2)</f>
        <v>0</v>
      </c>
      <c r="Y19" s="8">
        <f>ROUND(S19 / 1.2, 2)</f>
        <v>0</v>
      </c>
      <c r="AD19" s="4" t="s">
        <v>75</v>
      </c>
      <c r="AE19" s="4" t="s">
        <v>76</v>
      </c>
      <c r="AF19" s="4" t="s">
        <v>77</v>
      </c>
    </row>
    <row r="20" spans="1:35" ht="20.25" x14ac:dyDescent="0.25">
      <c r="A20" s="9" t="s">
        <v>78</v>
      </c>
      <c r="B20" s="9" t="s">
        <v>79</v>
      </c>
      <c r="C20" s="42" t="s">
        <v>80</v>
      </c>
      <c r="D20" s="43"/>
      <c r="E20" s="43"/>
      <c r="F20" s="43"/>
      <c r="G20" s="43"/>
      <c r="H20" s="43"/>
      <c r="I20" s="44"/>
      <c r="M20" s="10">
        <f>SUM(M21)</f>
        <v>0</v>
      </c>
      <c r="N20" s="10">
        <f>SUM(N21)</f>
        <v>1412800.26</v>
      </c>
      <c r="O20" s="10">
        <f>SUM(O21)</f>
        <v>1412800.26</v>
      </c>
      <c r="S20" s="10">
        <f>SUM(S21)</f>
        <v>0</v>
      </c>
      <c r="T20" s="10">
        <f>SUM(T21)</f>
        <v>0</v>
      </c>
      <c r="U20" s="10">
        <f>SUM(U21)</f>
        <v>0</v>
      </c>
      <c r="Y20" s="8">
        <f>SUM(Y21)</f>
        <v>0</v>
      </c>
      <c r="Z20" s="8">
        <f>SUM(Z21)</f>
        <v>0</v>
      </c>
      <c r="AA20" s="8">
        <f>SUM(AA21)</f>
        <v>0</v>
      </c>
      <c r="AD20" s="4">
        <v>142050300</v>
      </c>
      <c r="AE20" s="4">
        <v>10097123</v>
      </c>
    </row>
    <row r="21" spans="1:35" ht="18.75" x14ac:dyDescent="0.25">
      <c r="A21" s="9" t="s">
        <v>81</v>
      </c>
      <c r="B21" s="9" t="s">
        <v>82</v>
      </c>
      <c r="C21" s="11" t="s">
        <v>83</v>
      </c>
      <c r="D21" s="12"/>
      <c r="E21" s="12"/>
      <c r="F21" s="12" t="s">
        <v>53</v>
      </c>
      <c r="G21" s="13">
        <v>1</v>
      </c>
      <c r="H21" s="13">
        <v>0</v>
      </c>
      <c r="I21" s="13">
        <v>269.31</v>
      </c>
      <c r="J21" s="14">
        <f>IFERROR(ROUND(SUM(M22)/I21, 2),0)</f>
        <v>0</v>
      </c>
      <c r="K21" s="15">
        <v>5246</v>
      </c>
      <c r="L21" s="14">
        <f>J21+ROUND(K21, 2)</f>
        <v>5246</v>
      </c>
      <c r="M21" s="14">
        <f>ROUND(J21*I21, 2)</f>
        <v>0</v>
      </c>
      <c r="N21" s="14">
        <f>ROUND(I21*ROUND(K21, 2), 2)</f>
        <v>1412800.26</v>
      </c>
      <c r="O21" s="14">
        <f>M21+N21</f>
        <v>1412800.26</v>
      </c>
      <c r="P21" s="14">
        <f>IFERROR(ROUND(SUM(S22)/I21, 2),0)</f>
        <v>0</v>
      </c>
      <c r="Q21" s="16">
        <v>0</v>
      </c>
      <c r="R21" s="14">
        <f>P21+ROUND(Q21, 2)</f>
        <v>0</v>
      </c>
      <c r="S21" s="14">
        <f>ROUND(P21*I21, 2)</f>
        <v>0</v>
      </c>
      <c r="T21" s="14">
        <f>ROUND(I21*ROUND(Q21, 2), 2)</f>
        <v>0</v>
      </c>
      <c r="U21" s="14">
        <f>S21+T21</f>
        <v>0</v>
      </c>
      <c r="V21" s="8">
        <f>ROUND(P21 / 1.2, 2)</f>
        <v>0</v>
      </c>
      <c r="W21" s="8">
        <f>ROUND(Q21 / 1.2, 2)</f>
        <v>0</v>
      </c>
      <c r="X21" s="8">
        <f>ROUND(R21 / 1.2, 2)</f>
        <v>0</v>
      </c>
      <c r="Y21" s="8">
        <f>ROUND(S21 / 1.2, 2)</f>
        <v>0</v>
      </c>
      <c r="Z21" s="8">
        <f>ROUND(T21 / 1.2, 2)</f>
        <v>0</v>
      </c>
      <c r="AA21" s="8">
        <f>Y21+Z21</f>
        <v>0</v>
      </c>
      <c r="AD21" s="4">
        <v>142050302</v>
      </c>
      <c r="AE21" s="4">
        <v>10097122</v>
      </c>
      <c r="AG21" s="4" t="s">
        <v>84</v>
      </c>
      <c r="AH21" s="4" t="s">
        <v>85</v>
      </c>
      <c r="AI21" s="4" t="s">
        <v>56</v>
      </c>
    </row>
    <row r="22" spans="1:35" ht="18.75" x14ac:dyDescent="0.25">
      <c r="A22" s="9" t="s">
        <v>86</v>
      </c>
      <c r="B22" s="9"/>
      <c r="C22" s="17" t="s">
        <v>87</v>
      </c>
      <c r="D22" s="12"/>
      <c r="E22" s="12"/>
      <c r="F22" s="18" t="s">
        <v>53</v>
      </c>
      <c r="G22" s="19">
        <v>1</v>
      </c>
      <c r="H22" s="20">
        <v>0</v>
      </c>
      <c r="I22" s="20">
        <v>269.31</v>
      </c>
      <c r="J22" s="21">
        <v>0</v>
      </c>
      <c r="M22" s="22">
        <f>ROUND(ROUND(J22, 2)*I22, 2)</f>
        <v>0</v>
      </c>
      <c r="P22" s="23">
        <v>0</v>
      </c>
      <c r="S22" s="22">
        <f>ROUND(ROUND(P22, 2)*I22, 2)</f>
        <v>0</v>
      </c>
      <c r="V22" s="8">
        <f>ROUND(ROUND(P22, 2)/1.2, 2)</f>
        <v>0</v>
      </c>
      <c r="Y22" s="8">
        <f>ROUND(S22 / 1.2, 2)</f>
        <v>0</v>
      </c>
      <c r="AD22" s="4" t="s">
        <v>88</v>
      </c>
      <c r="AE22" s="4" t="s">
        <v>89</v>
      </c>
      <c r="AF22" s="4" t="s">
        <v>90</v>
      </c>
    </row>
    <row r="23" spans="1:35" ht="18.75" x14ac:dyDescent="0.25">
      <c r="A23" s="24"/>
      <c r="B23" s="24"/>
      <c r="C23" s="24"/>
      <c r="D23" s="25" t="s">
        <v>91</v>
      </c>
      <c r="E23" s="24"/>
      <c r="F23" s="24"/>
      <c r="G23" s="24"/>
      <c r="H23" s="24"/>
      <c r="I23" s="24"/>
      <c r="J23" s="24"/>
      <c r="K23" s="24"/>
      <c r="L23" s="24"/>
      <c r="M23" s="26">
        <f>SUM(M8)</f>
        <v>42487300.949999996</v>
      </c>
      <c r="N23" s="26">
        <f>SUM(N8)</f>
        <v>1412800.26</v>
      </c>
      <c r="O23" s="26">
        <f>M23+N23</f>
        <v>43900101.209999993</v>
      </c>
      <c r="P23" s="24"/>
      <c r="Q23" s="24"/>
      <c r="R23" s="24"/>
      <c r="S23" s="26">
        <f>SUM(S8)</f>
        <v>0</v>
      </c>
      <c r="T23" s="26">
        <f>SUM(T8)</f>
        <v>0</v>
      </c>
      <c r="U23" s="26">
        <f>S23+T23</f>
        <v>0</v>
      </c>
      <c r="Y23" s="8">
        <f>SUM(Y8)</f>
        <v>0</v>
      </c>
      <c r="Z23" s="8">
        <f>SUM(Z8)</f>
        <v>0</v>
      </c>
      <c r="AA23" s="8">
        <f>Y23+Z23</f>
        <v>0</v>
      </c>
    </row>
    <row r="24" spans="1:35" ht="22.5" x14ac:dyDescent="0.25">
      <c r="A24" s="39" t="s">
        <v>92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1"/>
    </row>
    <row r="25" spans="1:35" x14ac:dyDescent="0.25">
      <c r="A25" s="27"/>
      <c r="B25" s="5" t="s">
        <v>93</v>
      </c>
      <c r="C25" s="28" t="s">
        <v>94</v>
      </c>
      <c r="D25" s="28" t="s">
        <v>95</v>
      </c>
      <c r="E25" s="29"/>
      <c r="F25" s="29"/>
      <c r="G25" s="29"/>
      <c r="H25" s="30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1"/>
    </row>
    <row r="26" spans="1:35" x14ac:dyDescent="0.25">
      <c r="A26" s="27"/>
      <c r="B26" s="5" t="s">
        <v>96</v>
      </c>
      <c r="C26" s="28" t="s">
        <v>97</v>
      </c>
      <c r="D26" s="28" t="s">
        <v>98</v>
      </c>
      <c r="E26" s="29"/>
      <c r="F26" s="29"/>
      <c r="G26" s="29"/>
      <c r="H26" s="3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1"/>
    </row>
    <row r="27" spans="1:35" ht="31.5" x14ac:dyDescent="0.25">
      <c r="A27" s="27"/>
      <c r="B27" s="5" t="s">
        <v>99</v>
      </c>
      <c r="C27" s="28" t="s">
        <v>100</v>
      </c>
      <c r="D27" s="28" t="s">
        <v>101</v>
      </c>
      <c r="E27" s="29"/>
      <c r="F27" s="29"/>
      <c r="G27" s="29"/>
      <c r="H27" s="30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1"/>
    </row>
    <row r="28" spans="1:35" x14ac:dyDescent="0.25">
      <c r="A28" s="27"/>
      <c r="B28" s="5" t="s">
        <v>102</v>
      </c>
      <c r="C28" s="28" t="s">
        <v>103</v>
      </c>
      <c r="D28" s="28" t="s">
        <v>104</v>
      </c>
      <c r="E28" s="29"/>
      <c r="F28" s="29"/>
      <c r="G28" s="29"/>
      <c r="H28" s="30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1"/>
    </row>
    <row r="29" spans="1:35" x14ac:dyDescent="0.25">
      <c r="A29" s="27"/>
      <c r="B29" s="5" t="s">
        <v>105</v>
      </c>
      <c r="C29" s="28" t="s">
        <v>106</v>
      </c>
      <c r="D29" s="28" t="s">
        <v>98</v>
      </c>
      <c r="E29" s="29"/>
      <c r="F29" s="29"/>
      <c r="G29" s="29"/>
      <c r="H29" s="30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1"/>
    </row>
    <row r="30" spans="1:35" ht="31.5" x14ac:dyDescent="0.25">
      <c r="A30" s="27"/>
      <c r="B30" s="5" t="s">
        <v>107</v>
      </c>
      <c r="C30" s="28" t="s">
        <v>108</v>
      </c>
      <c r="D30" s="28" t="s">
        <v>109</v>
      </c>
      <c r="E30" s="29"/>
      <c r="F30" s="29"/>
      <c r="G30" s="29"/>
      <c r="H30" s="30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1"/>
    </row>
    <row r="31" spans="1:35" ht="31.5" x14ac:dyDescent="0.25">
      <c r="A31" s="27"/>
      <c r="B31" s="5" t="s">
        <v>110</v>
      </c>
      <c r="C31" s="28" t="s">
        <v>111</v>
      </c>
      <c r="D31" s="28" t="s">
        <v>112</v>
      </c>
      <c r="E31" s="29"/>
      <c r="F31" s="29"/>
      <c r="G31" s="29"/>
      <c r="H31" s="30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1"/>
    </row>
    <row r="32" spans="1:35" x14ac:dyDescent="0.25">
      <c r="A32" s="27"/>
      <c r="B32" s="5" t="s">
        <v>113</v>
      </c>
      <c r="C32" s="28" t="s">
        <v>114</v>
      </c>
      <c r="D32" s="28" t="s">
        <v>115</v>
      </c>
      <c r="E32" s="29"/>
      <c r="F32" s="29"/>
      <c r="G32" s="29"/>
      <c r="H32" s="30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1"/>
    </row>
    <row r="33" spans="1:21" x14ac:dyDescent="0.25">
      <c r="A33" s="27"/>
      <c r="B33" s="5" t="s">
        <v>116</v>
      </c>
      <c r="C33" s="28" t="s">
        <v>117</v>
      </c>
      <c r="D33" s="28" t="s">
        <v>118</v>
      </c>
      <c r="E33" s="29"/>
      <c r="F33" s="29"/>
      <c r="G33" s="29"/>
      <c r="H33" s="30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1"/>
    </row>
    <row r="34" spans="1:21" ht="31.5" x14ac:dyDescent="0.25">
      <c r="A34" s="27"/>
      <c r="B34" s="5" t="s">
        <v>119</v>
      </c>
      <c r="C34" s="28" t="s">
        <v>120</v>
      </c>
      <c r="D34" s="28" t="s">
        <v>121</v>
      </c>
      <c r="E34" s="29"/>
      <c r="F34" s="29"/>
      <c r="G34" s="29"/>
      <c r="H34" s="30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1"/>
    </row>
    <row r="35" spans="1:21" ht="31.5" x14ac:dyDescent="0.25">
      <c r="A35" s="27"/>
      <c r="B35" s="5" t="s">
        <v>122</v>
      </c>
      <c r="C35" s="28" t="s">
        <v>123</v>
      </c>
      <c r="D35" s="28" t="s">
        <v>124</v>
      </c>
      <c r="E35" s="29"/>
      <c r="F35" s="29"/>
      <c r="G35" s="29"/>
      <c r="H35" s="30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1"/>
    </row>
    <row r="36" spans="1:21" ht="31.5" x14ac:dyDescent="0.25">
      <c r="A36" s="27"/>
      <c r="B36" s="5" t="s">
        <v>125</v>
      </c>
      <c r="C36" s="28" t="s">
        <v>126</v>
      </c>
      <c r="D36" s="28" t="s">
        <v>127</v>
      </c>
      <c r="E36" s="29"/>
      <c r="F36" s="29"/>
      <c r="G36" s="29"/>
      <c r="H36" s="30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1"/>
    </row>
    <row r="37" spans="1:21" x14ac:dyDescent="0.25">
      <c r="A37" s="27"/>
      <c r="B37" s="5" t="s">
        <v>128</v>
      </c>
      <c r="C37" s="28" t="s">
        <v>129</v>
      </c>
      <c r="D37" s="28" t="s">
        <v>130</v>
      </c>
      <c r="E37" s="29"/>
      <c r="F37" s="29"/>
      <c r="G37" s="29"/>
      <c r="H37" s="30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1"/>
    </row>
    <row r="38" spans="1:21" ht="31.5" x14ac:dyDescent="0.25">
      <c r="A38" s="27"/>
      <c r="B38" s="5" t="s">
        <v>131</v>
      </c>
      <c r="C38" s="28" t="s">
        <v>132</v>
      </c>
      <c r="D38" s="28" t="s">
        <v>133</v>
      </c>
      <c r="E38" s="29"/>
      <c r="F38" s="29"/>
      <c r="G38" s="29"/>
      <c r="H38" s="30" t="s">
        <v>134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1"/>
    </row>
    <row r="39" spans="1:21" x14ac:dyDescent="0.25">
      <c r="A39" s="27"/>
      <c r="B39" s="5" t="s">
        <v>135</v>
      </c>
      <c r="C39" s="28" t="s">
        <v>136</v>
      </c>
      <c r="D39" s="28" t="s">
        <v>137</v>
      </c>
      <c r="E39" s="29"/>
      <c r="F39" s="29"/>
      <c r="G39" s="29"/>
      <c r="H39" s="30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1"/>
    </row>
    <row r="40" spans="1:21" x14ac:dyDescent="0.25">
      <c r="A40" s="27"/>
      <c r="B40" s="5" t="s">
        <v>138</v>
      </c>
      <c r="C40" s="28" t="s">
        <v>139</v>
      </c>
      <c r="D40" s="29"/>
      <c r="E40" s="29"/>
      <c r="F40" s="29"/>
      <c r="G40" s="29"/>
      <c r="H40" s="30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1"/>
    </row>
    <row r="41" spans="1:21" x14ac:dyDescent="0.25">
      <c r="A41" s="27"/>
      <c r="B41" s="5" t="s">
        <v>140</v>
      </c>
      <c r="C41" s="28" t="s">
        <v>141</v>
      </c>
      <c r="D41" s="29"/>
      <c r="E41" s="29"/>
      <c r="F41" s="29"/>
      <c r="G41" s="29"/>
      <c r="H41" s="30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1"/>
    </row>
    <row r="42" spans="1:21" x14ac:dyDescent="0.25">
      <c r="A42" s="27"/>
      <c r="B42" s="5" t="s">
        <v>142</v>
      </c>
      <c r="C42" s="28" t="s">
        <v>143</v>
      </c>
      <c r="D42" s="29"/>
      <c r="E42" s="29"/>
      <c r="F42" s="29"/>
      <c r="G42" s="29"/>
      <c r="H42" s="30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1"/>
    </row>
  </sheetData>
  <mergeCells count="49">
    <mergeCell ref="H38:U38"/>
    <mergeCell ref="H39:U39"/>
    <mergeCell ref="H40:U40"/>
    <mergeCell ref="H41:U41"/>
    <mergeCell ref="H42:U42"/>
    <mergeCell ref="H37:U37"/>
    <mergeCell ref="H26:U26"/>
    <mergeCell ref="H27:U27"/>
    <mergeCell ref="H28:U28"/>
    <mergeCell ref="H29:U29"/>
    <mergeCell ref="H30:U30"/>
    <mergeCell ref="H31:U31"/>
    <mergeCell ref="H32:U32"/>
    <mergeCell ref="H33:U33"/>
    <mergeCell ref="H34:U34"/>
    <mergeCell ref="H35:U35"/>
    <mergeCell ref="H36:U36"/>
    <mergeCell ref="C11:I11"/>
    <mergeCell ref="C12:I12"/>
    <mergeCell ref="C13:I13"/>
    <mergeCell ref="C20:I20"/>
    <mergeCell ref="A24:U24"/>
    <mergeCell ref="H25:U25"/>
    <mergeCell ref="R6:R7"/>
    <mergeCell ref="S6:T6"/>
    <mergeCell ref="U6:U7"/>
    <mergeCell ref="A8:I8"/>
    <mergeCell ref="C9:I9"/>
    <mergeCell ref="C10:I10"/>
    <mergeCell ref="H5:H7"/>
    <mergeCell ref="I5:I7"/>
    <mergeCell ref="J5:O5"/>
    <mergeCell ref="P5:R5"/>
    <mergeCell ref="S5:U5"/>
    <mergeCell ref="J6:K6"/>
    <mergeCell ref="L6:L7"/>
    <mergeCell ref="M6:N6"/>
    <mergeCell ref="O6:O7"/>
    <mergeCell ref="P6:Q6"/>
    <mergeCell ref="A2:U2"/>
    <mergeCell ref="A3:U3"/>
    <mergeCell ref="A4:U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RePack by Diakov</cp:lastModifiedBy>
  <dcterms:created xsi:type="dcterms:W3CDTF">2024-07-25T12:22:33Z</dcterms:created>
  <dcterms:modified xsi:type="dcterms:W3CDTF">2024-08-12T14:03:21Z</dcterms:modified>
</cp:coreProperties>
</file>