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oleynikov\Downloads\Тендер Благоустройство Двор 1\"/>
    </mc:Choice>
  </mc:AlternateContent>
  <xr:revisionPtr revIDLastSave="0" documentId="13_ncr:1_{B270F145-9C9C-4ADB-8690-F872C32EAC1A}" xr6:coauthVersionLast="40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Благоустройство_Двор №1" sheetId="1" r:id="rId1"/>
    <sheet name="Озеленение" sheetId="3" r:id="rId2"/>
  </sheets>
  <definedNames>
    <definedName name="_xlnm.Print_Titles" localSheetId="0">'Благоустройство_Двор №1'!$8:$8</definedName>
    <definedName name="_xlnm.Print_Titles" localSheetId="1">Озеленение!$8:$8</definedName>
    <definedName name="_xlnm.Print_Area" localSheetId="0">'Благоустройство_Двор №1'!$A$1:$I$380</definedName>
    <definedName name="_xlnm.Print_Area" localSheetId="1">Озеленение!$A$1:$I$45</definedName>
  </definedNames>
  <calcPr calcId="191029"/>
</workbook>
</file>

<file path=xl/calcChain.xml><?xml version="1.0" encoding="utf-8"?>
<calcChain xmlns="http://schemas.openxmlformats.org/spreadsheetml/2006/main">
  <c r="C4" i="3" l="1"/>
  <c r="H371" i="1" l="1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36" i="3" l="1"/>
  <c r="H37" i="3" s="1"/>
  <c r="H38" i="3" s="1"/>
  <c r="H11" i="1"/>
  <c r="H12" i="1"/>
  <c r="H13" i="1"/>
  <c r="H14" i="1"/>
  <c r="H10" i="1" l="1"/>
  <c r="H154" i="1"/>
  <c r="H153" i="1"/>
  <c r="H155" i="1"/>
  <c r="H15" i="1" l="1"/>
  <c r="H16" i="1" s="1"/>
  <c r="H17" i="1" s="1"/>
  <c r="F365" i="1"/>
  <c r="H365" i="1" s="1"/>
  <c r="F364" i="1"/>
  <c r="H364" i="1" s="1"/>
  <c r="F122" i="1"/>
  <c r="F121" i="1"/>
  <c r="F120" i="1"/>
  <c r="F119" i="1"/>
  <c r="F118" i="1"/>
  <c r="F117" i="1"/>
  <c r="H174" i="1"/>
  <c r="H151" i="1"/>
  <c r="H152" i="1"/>
  <c r="H164" i="1"/>
  <c r="H163" i="1"/>
  <c r="F354" i="1"/>
  <c r="H354" i="1" l="1"/>
  <c r="H350" i="1"/>
  <c r="H351" i="1"/>
  <c r="H352" i="1"/>
  <c r="H353" i="1"/>
  <c r="H355" i="1"/>
  <c r="H356" i="1"/>
  <c r="H357" i="1"/>
  <c r="H358" i="1"/>
  <c r="H359" i="1"/>
  <c r="H360" i="1"/>
  <c r="H361" i="1"/>
  <c r="H362" i="1"/>
  <c r="H363" i="1"/>
  <c r="H366" i="1"/>
  <c r="H367" i="1"/>
  <c r="H349" i="1"/>
  <c r="H342" i="1"/>
  <c r="H345" i="1" s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24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5" i="1"/>
  <c r="H316" i="1"/>
  <c r="H317" i="1"/>
  <c r="H318" i="1"/>
  <c r="H319" i="1"/>
  <c r="H296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59" i="1"/>
  <c r="H253" i="1"/>
  <c r="H254" i="1"/>
  <c r="H252" i="1"/>
  <c r="H241" i="1"/>
  <c r="H242" i="1"/>
  <c r="H243" i="1"/>
  <c r="H244" i="1"/>
  <c r="H245" i="1"/>
  <c r="H246" i="1"/>
  <c r="H247" i="1"/>
  <c r="H240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05" i="1"/>
  <c r="H198" i="1"/>
  <c r="H199" i="1"/>
  <c r="H197" i="1"/>
  <c r="H189" i="1"/>
  <c r="H190" i="1"/>
  <c r="H191" i="1"/>
  <c r="H192" i="1"/>
  <c r="H188" i="1"/>
  <c r="H182" i="1"/>
  <c r="H183" i="1"/>
  <c r="H181" i="1"/>
  <c r="H157" i="1"/>
  <c r="H158" i="1"/>
  <c r="H159" i="1"/>
  <c r="H160" i="1"/>
  <c r="H161" i="1"/>
  <c r="H162" i="1"/>
  <c r="H166" i="1"/>
  <c r="H167" i="1"/>
  <c r="H168" i="1"/>
  <c r="H169" i="1"/>
  <c r="H170" i="1"/>
  <c r="H171" i="1"/>
  <c r="H172" i="1"/>
  <c r="H173" i="1"/>
  <c r="H175" i="1"/>
  <c r="H176" i="1"/>
  <c r="H149" i="1"/>
  <c r="H150" i="1"/>
  <c r="H148" i="1"/>
  <c r="H145" i="1"/>
  <c r="H146" i="1"/>
  <c r="H144" i="1"/>
  <c r="H130" i="1"/>
  <c r="H131" i="1"/>
  <c r="H132" i="1"/>
  <c r="H133" i="1"/>
  <c r="H134" i="1"/>
  <c r="H135" i="1"/>
  <c r="H136" i="1"/>
  <c r="H137" i="1"/>
  <c r="H138" i="1"/>
  <c r="H139" i="1"/>
  <c r="H129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93" i="1"/>
  <c r="H95" i="1"/>
  <c r="H96" i="1"/>
  <c r="H97" i="1"/>
  <c r="H98" i="1"/>
  <c r="H99" i="1"/>
  <c r="H100" i="1"/>
  <c r="H101" i="1"/>
  <c r="H102" i="1"/>
  <c r="H103" i="1"/>
  <c r="H104" i="1"/>
  <c r="H88" i="1"/>
  <c r="H89" i="1"/>
  <c r="H90" i="1"/>
  <c r="H91" i="1"/>
  <c r="H92" i="1"/>
  <c r="H84" i="1"/>
  <c r="H85" i="1"/>
  <c r="H86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8" i="1"/>
  <c r="H79" i="1"/>
  <c r="H58" i="1"/>
  <c r="H53" i="1"/>
  <c r="H42" i="1"/>
  <c r="H43" i="1"/>
  <c r="H44" i="1"/>
  <c r="H45" i="1"/>
  <c r="H46" i="1"/>
  <c r="H47" i="1"/>
  <c r="H49" i="1"/>
  <c r="H50" i="1"/>
  <c r="H51" i="1"/>
  <c r="H30" i="1"/>
  <c r="H31" i="1"/>
  <c r="H32" i="1"/>
  <c r="H33" i="1"/>
  <c r="H35" i="1"/>
  <c r="H36" i="1"/>
  <c r="H37" i="1"/>
  <c r="H39" i="1"/>
  <c r="H40" i="1"/>
  <c r="H20" i="1"/>
  <c r="H21" i="1"/>
  <c r="H23" i="1"/>
  <c r="H24" i="1"/>
  <c r="H25" i="1"/>
  <c r="H26" i="1"/>
  <c r="H27" i="1"/>
  <c r="H28" i="1"/>
  <c r="H29" i="1"/>
  <c r="H19" i="1"/>
  <c r="H314" i="1" l="1"/>
  <c r="H320" i="1" s="1"/>
  <c r="H321" i="1" s="1"/>
  <c r="H322" i="1" s="1"/>
  <c r="H368" i="1"/>
  <c r="H369" i="1" s="1"/>
  <c r="H370" i="1" s="1"/>
  <c r="H184" i="1"/>
  <c r="H185" i="1" s="1"/>
  <c r="H186" i="1" s="1"/>
  <c r="H338" i="1"/>
  <c r="H339" i="1" s="1"/>
  <c r="H340" i="1" s="1"/>
  <c r="H346" i="1"/>
  <c r="H347" i="1" s="1"/>
  <c r="H236" i="1"/>
  <c r="H248" i="1"/>
  <c r="H249" i="1" s="1"/>
  <c r="H255" i="1"/>
  <c r="H256" i="1" s="1"/>
  <c r="H292" i="1"/>
  <c r="H293" i="1" s="1"/>
  <c r="H200" i="1"/>
  <c r="H201" i="1" s="1"/>
  <c r="H202" i="1" s="1"/>
  <c r="H193" i="1"/>
  <c r="H194" i="1" s="1"/>
  <c r="H195" i="1" s="1"/>
  <c r="H177" i="1"/>
  <c r="H178" i="1" s="1"/>
  <c r="H179" i="1" s="1"/>
  <c r="H140" i="1"/>
  <c r="H141" i="1" s="1"/>
  <c r="H80" i="1"/>
  <c r="H81" i="1" s="1"/>
  <c r="H82" i="1" s="1"/>
  <c r="H124" i="1"/>
  <c r="H125" i="1" s="1"/>
  <c r="H126" i="1" s="1"/>
  <c r="H54" i="1"/>
  <c r="H55" i="1" l="1"/>
  <c r="H56" i="1" s="1"/>
  <c r="H237" i="1"/>
  <c r="H238" i="1" s="1"/>
  <c r="H294" i="1"/>
  <c r="H257" i="1"/>
  <c r="H250" i="1"/>
  <c r="H142" i="1"/>
  <c r="H372" i="1" l="1"/>
  <c r="H373" i="1" s="1"/>
  <c r="C4" i="1" s="1"/>
</calcChain>
</file>

<file path=xl/sharedStrings.xml><?xml version="1.0" encoding="utf-8"?>
<sst xmlns="http://schemas.openxmlformats.org/spreadsheetml/2006/main" count="1049" uniqueCount="577">
  <si>
    <t>(наименование объекта)</t>
  </si>
  <si>
    <t>№пп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</si>
  <si>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</si>
  <si>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</si>
  <si>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</si>
  <si>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Цена, руб.</t>
  </si>
  <si>
    <t>На единицу измерения</t>
  </si>
  <si>
    <t>Всего</t>
  </si>
  <si>
    <t>1</t>
  </si>
  <si>
    <t>Разработка грунта с перемещением до 10 м бульдозерами мощностью: 59 кВт (80 л.с.), группа грунтов 2</t>
  </si>
  <si>
    <t>2</t>
  </si>
  <si>
    <t>Погрузка в автотранспортное средство: грунт растительного слоя (земля, перегной)</t>
  </si>
  <si>
    <t>1т груза</t>
  </si>
  <si>
    <t>3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</si>
  <si>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10 км</t>
  </si>
  <si>
    <t>4</t>
  </si>
  <si>
    <t>5</t>
  </si>
  <si>
    <t>6</t>
  </si>
  <si>
    <t>7</t>
  </si>
  <si>
    <t>Песок средней круности ГОСТ 8736-2014</t>
  </si>
  <si>
    <t>т</t>
  </si>
  <si>
    <t>8</t>
  </si>
  <si>
    <t>Устройство прослойки из нетканого синтетического материала (НСМ) в земляном полотне: сплошной</t>
  </si>
  <si>
    <t>9</t>
  </si>
  <si>
    <t>Геотекстиль плотность 200 г/м2</t>
  </si>
  <si>
    <t>м2</t>
  </si>
  <si>
    <t>10</t>
  </si>
  <si>
    <t>11</t>
  </si>
  <si>
    <t>12</t>
  </si>
  <si>
    <t>Щебень фракции 40-70мм</t>
  </si>
  <si>
    <t>м3</t>
  </si>
  <si>
    <t>13</t>
  </si>
  <si>
    <t>Щебень фракции 20-40мм</t>
  </si>
  <si>
    <t>14</t>
  </si>
  <si>
    <t>Подгрунтовочные работы путем розлива битумной эмульсии с применением автогудронатора</t>
  </si>
  <si>
    <t>15</t>
  </si>
  <si>
    <t>Эмульсия битумная</t>
  </si>
  <si>
    <t>16</t>
  </si>
  <si>
    <t>17</t>
  </si>
  <si>
    <t>Крупнозернистые смеси: 2380-2450 кг/м3</t>
  </si>
  <si>
    <t>18</t>
  </si>
  <si>
    <t>19</t>
  </si>
  <si>
    <t>20</t>
  </si>
  <si>
    <t>21</t>
  </si>
  <si>
    <t>Мелкозернистые смеси: 2400-2440 кг/м3</t>
  </si>
  <si>
    <t>22</t>
  </si>
  <si>
    <t>23</t>
  </si>
  <si>
    <t>Тип 1с. Асфальтобетонное покрытие проездов и парковок на стилобате-30м2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</si>
  <si>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</si>
  <si>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</si>
  <si>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</si>
  <si>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</si>
  <si>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</si>
  <si>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</si>
  <si>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</si>
  <si>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</si>
  <si>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</si>
  <si>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</si>
  <si>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</si>
  <si>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</si>
  <si>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</si>
  <si>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Всего с НДС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</si>
  <si>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</si>
  <si>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</si>
  <si>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</si>
  <si>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</si>
  <si>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</si>
  <si>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</si>
  <si>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</si>
  <si>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</si>
  <si>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</si>
  <si>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</si>
  <si>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</si>
  <si>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</si>
  <si>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</si>
  <si>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</si>
  <si>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</si>
  <si>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</si>
  <si>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</si>
  <si>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</si>
  <si>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</si>
  <si>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</si>
  <si>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</si>
  <si>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</si>
  <si>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</si>
  <si>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</si>
  <si>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</si>
  <si>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</si>
  <si>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Тип 2 Плиточное покрытие тротуров -341,2+137=478,2м²</t>
  </si>
  <si>
    <t>63</t>
  </si>
  <si>
    <t>Уплотнение грунта пневматическими трамбовками, группа грунтов: 1-2</t>
  </si>
  <si>
    <t>64</t>
  </si>
  <si>
    <t>65</t>
  </si>
  <si>
    <t>66</t>
  </si>
  <si>
    <t>67</t>
  </si>
  <si>
    <t>68</t>
  </si>
  <si>
    <t>69</t>
  </si>
  <si>
    <t>Тип 2у Плиточное покрытие тротуаров усиленное -169,4м²</t>
  </si>
  <si>
    <t>70</t>
  </si>
  <si>
    <t>71</t>
  </si>
  <si>
    <t>72</t>
  </si>
  <si>
    <t>73</t>
  </si>
  <si>
    <t>74</t>
  </si>
  <si>
    <t>75</t>
  </si>
  <si>
    <t>76</t>
  </si>
  <si>
    <t>Пленка полиэтиленовая 200мкр</t>
  </si>
  <si>
    <t>77</t>
  </si>
  <si>
    <t>78</t>
  </si>
  <si>
    <t>79</t>
  </si>
  <si>
    <t>Бетон В25 F150W4</t>
  </si>
  <si>
    <t>80</t>
  </si>
  <si>
    <t>Укладка металлической сетки в цементобетонное дорожное покрытие</t>
  </si>
  <si>
    <t>81</t>
  </si>
  <si>
    <t>Сетка 5Вр1-100/5Вр1-100</t>
  </si>
  <si>
    <t>82</t>
  </si>
  <si>
    <t>83</t>
  </si>
  <si>
    <t>84</t>
  </si>
  <si>
    <t>85</t>
  </si>
  <si>
    <t>Геотекстиль Технониколь, плотность  150 г/м2</t>
  </si>
  <si>
    <t>86</t>
  </si>
  <si>
    <t>87</t>
  </si>
  <si>
    <t>88</t>
  </si>
  <si>
    <t>Бетон В7,5</t>
  </si>
  <si>
    <t>89</t>
  </si>
  <si>
    <t>90</t>
  </si>
  <si>
    <t>91</t>
  </si>
  <si>
    <t>Устройство бетонных плитных тротуаров из сборных фигурных бетонных плит с заполнением швов песчано-цементной смесью. С устройством пандусов. С учётом резки.</t>
  </si>
  <si>
    <t>92</t>
  </si>
  <si>
    <t>Гранитный отсев фракции 0-5мм</t>
  </si>
  <si>
    <t>93</t>
  </si>
  <si>
    <t>Тротуарные плиты"Прямоугольник" Цвет листопад, гранит, старый замок. Толщина 60мм Размер 300х600мм</t>
  </si>
  <si>
    <t>94</t>
  </si>
  <si>
    <t>Тротуарные плиты"Квадрат" Цвет листопад, гранит, старый замок. Толщина 60мм Размер 300х300мм</t>
  </si>
  <si>
    <t>95</t>
  </si>
  <si>
    <t>Тротуарные плиты"Брусчатка", коллекция "Стандарт" Цвет коричневый. Толщина 60мм, Размер 200х100мм</t>
  </si>
  <si>
    <t>96</t>
  </si>
  <si>
    <t>Тротуарные плиты"Брусчатка", коллекция "Стандарт" Цвет чёрный. Толщина 60мм, Размер 200х100мм</t>
  </si>
  <si>
    <t>97</t>
  </si>
  <si>
    <t>Тротуарные плиты"Прямоугольник", коллекция "Стандарт" Цвет графит. Толщина 60мм, Размер 600х200мм</t>
  </si>
  <si>
    <t>98</t>
  </si>
  <si>
    <t>Тротуарные плиты"Прямоугольник", коллекция "Колормикс" Цвет Камчатка. Толщина 60мм, Размер 600х300мм</t>
  </si>
  <si>
    <t>99</t>
  </si>
  <si>
    <t>Услуги по доставке груза</t>
  </si>
  <si>
    <t>шт</t>
  </si>
  <si>
    <t>Тип 3с Резиновое покрытие на стилобате -208,05м² по основному составу кровли</t>
  </si>
  <si>
    <t>100</t>
  </si>
  <si>
    <t>101</t>
  </si>
  <si>
    <t>102</t>
  </si>
  <si>
    <t>103</t>
  </si>
  <si>
    <t>104</t>
  </si>
  <si>
    <t>105</t>
  </si>
  <si>
    <t>106</t>
  </si>
  <si>
    <t>107</t>
  </si>
  <si>
    <t>Пеноплекс 50мм</t>
  </si>
  <si>
    <t>108</t>
  </si>
  <si>
    <t>109</t>
  </si>
  <si>
    <t>110</t>
  </si>
  <si>
    <t>Укладка чернового базового слоя детской площадки из резиновой кошки толщиной 30-32мм</t>
  </si>
  <si>
    <t>111</t>
  </si>
  <si>
    <t>Укладка финишного покрытия детской площадки из EPDM кошки, с использованием алифотического связующего, толщиной 8-10мм</t>
  </si>
  <si>
    <t>112</t>
  </si>
  <si>
    <t>113</t>
  </si>
  <si>
    <t>114</t>
  </si>
  <si>
    <t>115</t>
  </si>
  <si>
    <t>116</t>
  </si>
  <si>
    <t>117</t>
  </si>
  <si>
    <t>118</t>
  </si>
  <si>
    <t>Земля растительная</t>
  </si>
  <si>
    <t>119</t>
  </si>
  <si>
    <t>120</t>
  </si>
  <si>
    <t>кг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</si>
  <si>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</si>
  <si>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</si>
  <si>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</si>
  <si>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</si>
  <si>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</si>
  <si>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</si>
  <si>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</si>
  <si>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</si>
  <si>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</si>
  <si>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</si>
  <si>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</si>
  <si>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</si>
  <si>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</si>
  <si>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</si>
  <si>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</si>
  <si>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Решетка газонная РГ-58.51.03-ПП 
"HEXARM" пластиковая черная 8102-Ч</t>
  </si>
  <si>
    <t>136</t>
  </si>
  <si>
    <t>137</t>
  </si>
  <si>
    <t>138</t>
  </si>
  <si>
    <t>139</t>
  </si>
  <si>
    <t>140</t>
  </si>
  <si>
    <t>Компонент мульчирующий, декоративный. Лиственница фракции 0-20мм. Мешок 50л</t>
  </si>
  <si>
    <t>141</t>
  </si>
  <si>
    <t>142</t>
  </si>
  <si>
    <t>Бетон В15</t>
  </si>
  <si>
    <t>143</t>
  </si>
  <si>
    <t>144</t>
  </si>
  <si>
    <t>145</t>
  </si>
  <si>
    <t>146</t>
  </si>
  <si>
    <t>147</t>
  </si>
  <si>
    <t>Тротуарный бордюр БР100.20.8 Стандарт. Цвет черный. Тип3</t>
  </si>
  <si>
    <t>148</t>
  </si>
  <si>
    <t>Тротуарный бордюр БР100.20.8 Стандарт. Цвет коричневый. Тип4</t>
  </si>
  <si>
    <t>149</t>
  </si>
  <si>
    <t>Устройство ландшафтного бордюра</t>
  </si>
  <si>
    <t>150</t>
  </si>
  <si>
    <t>Ландшафтный бордюр БР Standartpark SP Б-100.08.08-ПП</t>
  </si>
  <si>
    <t>151</t>
  </si>
  <si>
    <t>Анкер пластиковый АК-250.27.11-ПП</t>
  </si>
  <si>
    <t>Установка водоотводного лотка</t>
  </si>
  <si>
    <t>152</t>
  </si>
  <si>
    <t>Разработка грунта вручную в траншеях глубиной до 2 м без креплений с откосами, группа грунтов: 2</t>
  </si>
  <si>
    <t>153</t>
  </si>
  <si>
    <t>Устройство основания щебеночного</t>
  </si>
  <si>
    <t>154</t>
  </si>
  <si>
    <t>155</t>
  </si>
  <si>
    <t>Устройство бетонной подготовки</t>
  </si>
  <si>
    <t>156</t>
  </si>
  <si>
    <t>157</t>
  </si>
  <si>
    <t>Устройство бетонных водоотводных лотков с чугунными решетками (крышками) на подготовленные основания, диаметр гидравлического сечения: 200 мм</t>
  </si>
  <si>
    <t>158</t>
  </si>
  <si>
    <t>Герметик 600мл</t>
  </si>
  <si>
    <t>159</t>
  </si>
  <si>
    <t>Лоток водоотводный бетонный ЛВБ Aquastok Optima 200 №0/1</t>
  </si>
  <si>
    <t>160</t>
  </si>
  <si>
    <t>Лоток водоотводный бетонный ЛВБ Aquastok Optima 200 №0/2</t>
  </si>
  <si>
    <t>161</t>
  </si>
  <si>
    <t>Лоток водоотводный бетонный ЛВБ Aquastok Optima 200 №0/3</t>
  </si>
  <si>
    <t>162</t>
  </si>
  <si>
    <t>Лоток водоотводный бетонный ЛВБ Aquastok Optima 200 №10/0</t>
  </si>
  <si>
    <t>163</t>
  </si>
  <si>
    <t>Заглушка торцевая стальная DN200</t>
  </si>
  <si>
    <t>164</t>
  </si>
  <si>
    <t>Лента Брит</t>
  </si>
  <si>
    <t>м</t>
  </si>
  <si>
    <t>165</t>
  </si>
  <si>
    <t>Пергамин П-350</t>
  </si>
  <si>
    <t>166</t>
  </si>
  <si>
    <t>Решётка чугунная РЧВ Optima 200 D 400 "волна"</t>
  </si>
  <si>
    <t>167</t>
  </si>
  <si>
    <t>Крепёж решётки к лотку бетонному Optima 200</t>
  </si>
  <si>
    <t>компл.</t>
  </si>
  <si>
    <t>Установка трёхсекционных пескоуловителей</t>
  </si>
  <si>
    <t>168</t>
  </si>
  <si>
    <t>Разработка грунта экскаваторами с погрузкой на автомобили-самосвалы, вместимость ковша 0,5 (0,5-0,63) м3, группа грунтов: 2</t>
  </si>
  <si>
    <t>169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</si>
  <si>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 км</t>
  </si>
  <si>
    <t>170</t>
  </si>
  <si>
    <t>171</t>
  </si>
  <si>
    <t>172</t>
  </si>
  <si>
    <t>173</t>
  </si>
  <si>
    <t>174</t>
  </si>
  <si>
    <t>175</t>
  </si>
  <si>
    <t>Пескоуловитель бетонный ПБ Optima 200 верх</t>
  </si>
  <si>
    <t>176</t>
  </si>
  <si>
    <t>Пескоуловитель бетонный ПБ Optima 300 середина</t>
  </si>
  <si>
    <t>177</t>
  </si>
  <si>
    <t>Пескоуловитель бетонный ПБ Optima 300 низ</t>
  </si>
  <si>
    <t>178</t>
  </si>
  <si>
    <t>Корзина к пескоуловителю DN 200</t>
  </si>
  <si>
    <t>179</t>
  </si>
  <si>
    <t>180</t>
  </si>
  <si>
    <t>Засыпка пазух котлованов спецсооружений дренирующим песком</t>
  </si>
  <si>
    <t>181</t>
  </si>
  <si>
    <t>182</t>
  </si>
  <si>
    <t>Установка воронок сливных диаметром: 100 мм</t>
  </si>
  <si>
    <t>183</t>
  </si>
  <si>
    <t>Удлинитель и решетка HL 616.1Н/1</t>
  </si>
  <si>
    <t>184</t>
  </si>
  <si>
    <t>Ремонт смотрового колодца с наращиванием горловины люка на железобетонное кольцо: (2 кольца)</t>
  </si>
  <si>
    <t>185</t>
  </si>
  <si>
    <t>186</t>
  </si>
  <si>
    <t>Кольцо стеновое КС7-3</t>
  </si>
  <si>
    <t>187</t>
  </si>
  <si>
    <t>Кольцо колодцев КО6</t>
  </si>
  <si>
    <t>188</t>
  </si>
  <si>
    <t>Люк Л-60.75.10-ВЧ тяжелый чугунный в квадратном корпусе с запорным устройством кл.С250 33458-44</t>
  </si>
  <si>
    <t>189</t>
  </si>
  <si>
    <t>Люк Л-60.75.10-ВЧ тяжелый чугунный в круглом корпусе с запорным устройством кл.С250 33458-44</t>
  </si>
  <si>
    <t>190</t>
  </si>
  <si>
    <t>Погрузка в автотранспортное средство: мусор строительный с погрузкой вручную</t>
  </si>
  <si>
    <t>191</t>
  </si>
  <si>
    <t>192</t>
  </si>
  <si>
    <t>Разметка проезжей части краской сплошной линией шириной: 0,1 м</t>
  </si>
  <si>
    <t>193</t>
  </si>
  <si>
    <t>194</t>
  </si>
  <si>
    <t>Краска для нанесения дорожной разметки АК-511</t>
  </si>
  <si>
    <t>195</t>
  </si>
  <si>
    <t>196</t>
  </si>
  <si>
    <t>Бурение ям глубиной до 2 м бурильно-крановыми машинами: на автомобиле, группа грунтов 2</t>
  </si>
  <si>
    <t>197</t>
  </si>
  <si>
    <t>Копание ям вручную без креплений для стоек и столбов: без откосов глубиной до 0,7 м, группа грунтов 2</t>
  </si>
  <si>
    <t>198</t>
  </si>
  <si>
    <t>Устройство фундаментов-столбов: бетонных</t>
  </si>
  <si>
    <t>199</t>
  </si>
  <si>
    <t>200</t>
  </si>
  <si>
    <t>Установка стальных конструкций, остающихся в теле бетона</t>
  </si>
  <si>
    <t>201</t>
  </si>
  <si>
    <t>Установка анкерных болтов: при бетонировании на поддерживающие конструкции</t>
  </si>
  <si>
    <t>202</t>
  </si>
  <si>
    <t>Изготовление в построечных условиях закладных деталей</t>
  </si>
  <si>
    <t>203</t>
  </si>
  <si>
    <t>Лист 200х200х8мм</t>
  </si>
  <si>
    <t>204</t>
  </si>
  <si>
    <t>Лист 280х280х12мм</t>
  </si>
  <si>
    <t>205</t>
  </si>
  <si>
    <t>Арматура А400 Ø8мм</t>
  </si>
  <si>
    <t>206</t>
  </si>
  <si>
    <t>Анкерный болт М16 L=400мм</t>
  </si>
  <si>
    <t>207</t>
  </si>
  <si>
    <t>Установка опор наружного освещения металлических: фланцевых</t>
  </si>
  <si>
    <t>208</t>
  </si>
  <si>
    <t>Светильник "Ledorn MO-7079". Артикул: MO-7079. Размер: 90х100х650(h)мм, мощность 6W , 3000К</t>
  </si>
  <si>
    <t>209</t>
  </si>
  <si>
    <t>Светильник "ANGLE AR". Артикул: PL101 4AR-30W. Размер: h= 4м, мощность 30W, 3000К.</t>
  </si>
  <si>
    <t>210</t>
  </si>
  <si>
    <t>Светильник "ANGLE AR". Артикул: PL101 6AR-30W. Размер: h= 6м, мощность 30W, 3000К</t>
  </si>
  <si>
    <t>211</t>
  </si>
  <si>
    <t>212</t>
  </si>
  <si>
    <t>Светильник INFERIS D, Артикул: SL1130L-20W Размер: h= 0,6м, мощность 20W , 3000К</t>
  </si>
  <si>
    <t>213</t>
  </si>
  <si>
    <t>Светильник "Feron LL-600" на колышке. Артикул: 51771. Размер: 80х100х117(h) мм, мощность 10W , 2700К</t>
  </si>
  <si>
    <t>214</t>
  </si>
  <si>
    <t>компл</t>
  </si>
  <si>
    <t>215</t>
  </si>
  <si>
    <t>LED подсветка МАФ 1.3(встроенная) , 3000К (4 компл по 6метров)</t>
  </si>
  <si>
    <t>ком</t>
  </si>
  <si>
    <t>216</t>
  </si>
  <si>
    <t>Прокладка труб гибких гофрированных полиэтиленовых в траншее для защиты одного кабеля диаметром: 50 мм</t>
  </si>
  <si>
    <t>217</t>
  </si>
  <si>
    <t>Труба гибкая гофрированная с внутренним Ø51,5 мм двустенная с протяжкой</t>
  </si>
  <si>
    <t>218</t>
  </si>
  <si>
    <t>Муфта соединительная для трубы с внутренним Ø51,5 мм</t>
  </si>
  <si>
    <t>219</t>
  </si>
  <si>
    <t>Кабель до 35 кВ в проложенных трубах, блоках и коробах, масса 1 м кабеля: до 1 кг</t>
  </si>
  <si>
    <t>220</t>
  </si>
  <si>
    <t>221</t>
  </si>
  <si>
    <t>Кабель ВВГнг-0,66 5х6</t>
  </si>
  <si>
    <t>222</t>
  </si>
  <si>
    <t>Розетка штепсельная: полугерметическая и герметическая</t>
  </si>
  <si>
    <t>223</t>
  </si>
  <si>
    <t>Розетка двойная влагозащищенная накладная с крышкой, USB, заземлением и шторками для уличного использования</t>
  </si>
  <si>
    <t>224</t>
  </si>
  <si>
    <t>Шкаф (пульт) управления навесной, высота, ширина и глубина: до 600х600х350 мм</t>
  </si>
  <si>
    <t>225</t>
  </si>
  <si>
    <t>Шкаф управления наружным освещением ШУО ЯУО-9601-3474-IP54 УХЛ1</t>
  </si>
  <si>
    <t>226</t>
  </si>
  <si>
    <t>227</t>
  </si>
  <si>
    <t>Посадка деревьев высотой 2-3м</t>
  </si>
  <si>
    <t>228</t>
  </si>
  <si>
    <t>Подготовка стандартных посадочных мест вручную для деревьев и кустарников с круглым комом земли размером: 0,5х0,4 м с добавлением растительной земли до 100%</t>
  </si>
  <si>
    <t>229</t>
  </si>
  <si>
    <t>Посадка деревьев и кустарников с комом земли размером: 0,5х0,5х0,4 м</t>
  </si>
  <si>
    <t>230</t>
  </si>
  <si>
    <t>Липа мелколистная «Фастигиата»</t>
  </si>
  <si>
    <t>231</t>
  </si>
  <si>
    <t>Клен "Гиннала"</t>
  </si>
  <si>
    <t>232</t>
  </si>
  <si>
    <t>Ель в форме живой изгороди</t>
  </si>
  <si>
    <t>Посадка кустарника</t>
  </si>
  <si>
    <t>233</t>
  </si>
  <si>
    <t>Подготовка стандартных посадочных мест для кустарников-саженцев в группы вручную: с добавлением растительной земли до 100%</t>
  </si>
  <si>
    <t>234</t>
  </si>
  <si>
    <t>235</t>
  </si>
  <si>
    <t>Посадка кустарников-саженцев в группы, размер ямы: 0,5х0,5 м</t>
  </si>
  <si>
    <t>236</t>
  </si>
  <si>
    <t>Можжевельник горизонтальный
 " Принс оф Уэллс"</t>
  </si>
  <si>
    <t>237</t>
  </si>
  <si>
    <t>Сосна горная "Мугус"</t>
  </si>
  <si>
    <t>238</t>
  </si>
  <si>
    <t>Подготовка стандартных посадочных мест для однорядной живой изгороди вручную: с добавлением растительной земли до 100%</t>
  </si>
  <si>
    <t>239</t>
  </si>
  <si>
    <t>240</t>
  </si>
  <si>
    <t>Посадка кустарников-саженцев в живую изгородь: однорядную и вьющихся растений</t>
  </si>
  <si>
    <t>241</t>
  </si>
  <si>
    <t>Кизильник блестящий</t>
  </si>
  <si>
    <t>242</t>
  </si>
  <si>
    <t>Пузыреплодник Диаболо</t>
  </si>
  <si>
    <t>243</t>
  </si>
  <si>
    <t>Подготовка почвы под цветники толщиной слоя насыпки 20 см</t>
  </si>
  <si>
    <t>244</t>
  </si>
  <si>
    <t>245</t>
  </si>
  <si>
    <t>Посадка цветов в клумбы, рабатки и вазы-цветочницы: многолетних и корневищных</t>
  </si>
  <si>
    <t>246</t>
  </si>
  <si>
    <t>Клопогон простой 
  "Pink Spike"</t>
  </si>
  <si>
    <t>247</t>
  </si>
  <si>
    <t>Вейник остроцветковый "Karl Foerster"</t>
  </si>
  <si>
    <t>248</t>
  </si>
  <si>
    <t>Микс1: Вейник остроцветковый "Karl 50% Foerster" + Кровохлебка лекарственная</t>
  </si>
  <si>
    <t>249</t>
  </si>
  <si>
    <t>Живучка ползучая</t>
  </si>
  <si>
    <t>250</t>
  </si>
  <si>
    <t>Щучка дернистая "Goldtau"</t>
  </si>
  <si>
    <t>251</t>
  </si>
  <si>
    <t>Седум "Matrona "</t>
  </si>
  <si>
    <t>252</t>
  </si>
  <si>
    <t>Устройство прокладочной гидроизоляции фундаментов рулонными материалами в один слой насухо</t>
  </si>
  <si>
    <t>253</t>
  </si>
  <si>
    <t>Мембрана профилированная</t>
  </si>
  <si>
    <t>254</t>
  </si>
  <si>
    <t>255</t>
  </si>
  <si>
    <t>256</t>
  </si>
  <si>
    <t>257</t>
  </si>
  <si>
    <t>258</t>
  </si>
  <si>
    <t>259</t>
  </si>
  <si>
    <t>Устройство подпорных стен в горизонтально-скользящей опалубке при толщине стен: до 250 мм</t>
  </si>
  <si>
    <t>260</t>
  </si>
  <si>
    <t>Бетон В25</t>
  </si>
  <si>
    <t>261</t>
  </si>
  <si>
    <t>Арматура А500 Ø10мм</t>
  </si>
  <si>
    <t>262</t>
  </si>
  <si>
    <t>Гидроизоляция боковая обмазочная битумная в 2 слоя по выровненной поверхности бутовой кладки, кирпичу, бетону</t>
  </si>
  <si>
    <t>263</t>
  </si>
  <si>
    <t>Мастика Технонинколь или аналог</t>
  </si>
  <si>
    <t>264</t>
  </si>
  <si>
    <t>Установка закладных деталей весом: до 4 кг</t>
  </si>
  <si>
    <t>265</t>
  </si>
  <si>
    <t>Закладная деталь ЗД. ( труба профильной 30х30х3мм+ Лист 200х200х6мм)</t>
  </si>
  <si>
    <t>266</t>
  </si>
  <si>
    <t>Кладка перегородок из кирпича: армированных толщиной в 1/2 кирпича при высоте этажа до 4 м</t>
  </si>
  <si>
    <t>267</t>
  </si>
  <si>
    <t>Сухая смесь Основит</t>
  </si>
  <si>
    <t>268</t>
  </si>
  <si>
    <t>Кирпич 250х120х65 рядовой</t>
  </si>
  <si>
    <t>269</t>
  </si>
  <si>
    <t>Сетка кладочная Вр1 Ø4мм 50х50; 100ммх2000мм</t>
  </si>
  <si>
    <t>270</t>
  </si>
  <si>
    <t>271</t>
  </si>
  <si>
    <t>272</t>
  </si>
  <si>
    <t>Кирпич 250х120х65 облицовочный</t>
  </si>
  <si>
    <t>273</t>
  </si>
  <si>
    <t>274</t>
  </si>
  <si>
    <t>275</t>
  </si>
  <si>
    <t>276</t>
  </si>
  <si>
    <t>Герметик атмосферостойкий Технониколь 2К</t>
  </si>
  <si>
    <t>277</t>
  </si>
  <si>
    <t>278</t>
  </si>
  <si>
    <t>279</t>
  </si>
  <si>
    <t>280</t>
  </si>
  <si>
    <t>281</t>
  </si>
  <si>
    <t>Арматура А240 Ø10мм</t>
  </si>
  <si>
    <t>282</t>
  </si>
  <si>
    <t>Арматура А500 Ø16мм</t>
  </si>
  <si>
    <t>283</t>
  </si>
  <si>
    <t>284</t>
  </si>
  <si>
    <t>285</t>
  </si>
  <si>
    <t>286</t>
  </si>
  <si>
    <t>287</t>
  </si>
  <si>
    <t>Распорный анкер 10х100</t>
  </si>
  <si>
    <t>288</t>
  </si>
  <si>
    <t>Гибкая вязь стеклопластиковая L=100мм</t>
  </si>
  <si>
    <t>Установка монтажных изделий массой: свыше 5 до 20 кг</t>
  </si>
  <si>
    <t>Сталь угловая 50х50х4мм</t>
  </si>
  <si>
    <t>Установка дорожных знаков бесфундаментных: на металлических стойках на готовое основание</t>
  </si>
  <si>
    <t>Знаки дорожные</t>
  </si>
  <si>
    <t>Стойки для дорожных знаков</t>
  </si>
  <si>
    <t>Арматура А500 Ø12мм</t>
  </si>
  <si>
    <t>Монтаж мусорных баков</t>
  </si>
  <si>
    <t>Заглублённый контейнер для ТКО «Арго-GREEN 2000» объем 2 м³</t>
  </si>
  <si>
    <t>Итого по смете</t>
  </si>
  <si>
    <t>Составил:</t>
  </si>
  <si>
    <t>(должность, подпись, инициалы, фамилия)</t>
  </si>
  <si>
    <t>Проверил:</t>
  </si>
  <si>
    <t xml:space="preserve"> м3</t>
  </si>
  <si>
    <t>Устройство подстилающих и выравнивающих слоев оснований: из песка толщиной 20см</t>
  </si>
  <si>
    <t xml:space="preserve"> м2</t>
  </si>
  <si>
    <t>Устройство покрытия из горячих асфальтобетонных смесей асфальтоукладчиками второго типоразмера, толщина слоя 5 см</t>
  </si>
  <si>
    <t xml:space="preserve"> м</t>
  </si>
  <si>
    <t>Устройство оснований толщиной 25 см из щебня при укатке каменных материалов с пределом прочности на сжатие свыше 98,1 МПа (1000 кгс/см2): однослойных</t>
  </si>
  <si>
    <t>Устройство оснований толщиной 20 см из щебня при укатке каменных материалов с пределом прочности на сжатие свыше 98,1 МПа (1000 кгс/см2): однослойных</t>
  </si>
  <si>
    <t>Устройство цементобетонных покрытий однослойных средствами малой механизации, толщина слоя 10 см</t>
  </si>
  <si>
    <t>Устройство подстилающих и выравнивающих слоев оснований: из щебня толщиной 5-315мм</t>
  </si>
  <si>
    <t>Устройство цементобетонных покрытий однослойных средствами малой механизации, толщина слоя 5 см</t>
  </si>
  <si>
    <t>Устройство подстилающих и выравнивающих слоев оснований: из щебня толщиной 30-540мм</t>
  </si>
  <si>
    <t>Подготовка почвы для устройства партерного и обыкновенного газона с внесением растительной земли слоем 20 см: вручную</t>
  </si>
  <si>
    <t>Устройство подстилающих и выравнивающих слоев оснований: из щебня толщиной 5см</t>
  </si>
  <si>
    <t>Подготовка почвы для устройства партерного и обыкновенного газона с внесением растительной земли слоем 28-58 см: вручную</t>
  </si>
  <si>
    <t>Устройство подстилающих и выравнивающих слоев оснований: из щебня толщиной 5-30см</t>
  </si>
  <si>
    <t>Подготовка почвы для устройства партерного и обыкновенного газона с внесением растительной земли слоем 10 см: вручную</t>
  </si>
  <si>
    <t>Устройство бетонных трехсекционных пескоуловителей длиной 500 мм на подготовленные основания, диаметр гидравлического сечения: 300 мм</t>
  </si>
  <si>
    <t xml:space="preserve"> шт</t>
  </si>
  <si>
    <t>Устройство подсветки LED</t>
  </si>
  <si>
    <t>Кладка перегородок из облицовочного кирпича: армированных толщиной в 1/2 кирпича при высоте этажа до 4 м</t>
  </si>
  <si>
    <t>Примечание</t>
  </si>
  <si>
    <t>Устройство подстилающих и выравнивающих слоев оснований: из щебня толщиной 19-48см</t>
  </si>
  <si>
    <t>Устройство бетонных плитных тротуаров из сборных фигурных бетонных плит с заполнением швов песчано-цементной смесью. С учётом резки.</t>
  </si>
  <si>
    <t>289</t>
  </si>
  <si>
    <t>290</t>
  </si>
  <si>
    <t>Благоустройство территории.</t>
  </si>
  <si>
    <t>Сметная стоимость</t>
  </si>
  <si>
    <t>Сумма НДС (ставка 22%)</t>
  </si>
  <si>
    <t xml:space="preserve">Сумма НДС (ставка 22%) </t>
  </si>
  <si>
    <t>Уплотнение грунта прицепными катками на пневмоколесном ходу 25 т</t>
  </si>
  <si>
    <t xml:space="preserve">Уплотнение грунта прицепными катками на пневмоколесном ходу 25 т </t>
  </si>
  <si>
    <t>Перевозка грузов I класса автомобилями-самосвалами грузоподъемностью до 15 т по дорогам с усовершенствованным  дорожным покрытием на расстояние 10 км</t>
  </si>
  <si>
    <t>Установка решетчатых настилов из композитных материалов</t>
  </si>
  <si>
    <t>Отсыпка мульчирующим составом</t>
  </si>
  <si>
    <t>Установка бортовых камней бетонных дорожных</t>
  </si>
  <si>
    <t>Установка бортовых камней бетонных садовых</t>
  </si>
  <si>
    <t>Перевозка грузов I класса автомобилями бортовыми грузоподъемностью до 20 т по дорогам с усовершенствованным дорожным покрытием на расстояние 10 км</t>
  </si>
  <si>
    <t>Нанесение знака "Место для инвалида"</t>
  </si>
  <si>
    <t>Монтаж светильника местного освещения</t>
  </si>
  <si>
    <t>Затягивание провода в проложенные трубы и металлические рукава, суммарное сечение: до 35 мм2</t>
  </si>
  <si>
    <t>Труба гофрированная ПВХ для защиты проводов и кабелей по установленным конструкциям.</t>
  </si>
  <si>
    <t>Устройство деформационных вертикальных швов.</t>
  </si>
  <si>
    <t>Устройство железобетонных фундаментов общего назначения.</t>
  </si>
  <si>
    <t>Асфальтобетон А22Л на битумном вяжущем марки БНД 100/130 крупнозернистый</t>
  </si>
  <si>
    <t>Асфальтобетон А16Л на битумном вяжущем марки БНД 100/130 мелкозернистый</t>
  </si>
  <si>
    <t>Анкер универсальный АУ-26.22.23-ПП (в упк. 10 шт) 6842-У</t>
  </si>
  <si>
    <t>Тип 2ус Плиточное покрытие тротуаров усиленное на стилобате -823 м² по основному составу кровли</t>
  </si>
  <si>
    <t>Покрытие из плитки тротуарной Тип 2, Тип2у, Тип 2ус. Площадь 478,2+169,4+823=1470,6м2</t>
  </si>
  <si>
    <t>Устройство цементобетонных покрытий однослойных средствами малой механизации, толщина слоя 10 см, с устройством деформационного шва</t>
  </si>
  <si>
    <t>Тип 4 Газон рулонный- 351м²</t>
  </si>
  <si>
    <t>Газон рулонный 0,4х2м=0,8м2</t>
  </si>
  <si>
    <t>Устройство газонов из готовых рулонных заготовок. Внесение удобрения и препаратов для укоренения ( включая стоимость удобрений) , полив при укладке и в течении 2-х недель, один покос, вывоз мусора.</t>
  </si>
  <si>
    <t>Доставка  рулонного газона</t>
  </si>
  <si>
    <t>Поддоны под рулонный газон</t>
  </si>
  <si>
    <t>Шкант березовый пропитанный 20*250мм, 50 шт.</t>
  </si>
  <si>
    <t>291</t>
  </si>
  <si>
    <t>292</t>
  </si>
  <si>
    <t>293</t>
  </si>
  <si>
    <t>294</t>
  </si>
  <si>
    <t>Дорожный бордюр БР100.30.15 Старый замок цвет серый. Тип1</t>
  </si>
  <si>
    <t>Тротуарный бордюр БР100.20.8 Старый замок. Цвет серый. Тип2</t>
  </si>
  <si>
    <t>Раздел 1. Демонтажные работы</t>
  </si>
  <si>
    <t>Разборка покрытий и оснований: асфальтобетонных</t>
  </si>
  <si>
    <t>Разборка бортовых камней: на бетонном основании</t>
  </si>
  <si>
    <t>рейс</t>
  </si>
  <si>
    <t>Итого по разделу 1 Демонтажные работы</t>
  </si>
  <si>
    <t>Устройство швов в бетоне.</t>
  </si>
  <si>
    <t>Раздел 2. Асфальтобетонное покрытие. Участок 1.</t>
  </si>
  <si>
    <t>295</t>
  </si>
  <si>
    <t>296</t>
  </si>
  <si>
    <t>297</t>
  </si>
  <si>
    <t>298</t>
  </si>
  <si>
    <t>Услуга по транспортированию строительного мусора автомобилями HOWO 30т, 25м3 и размещению на полигоне ТБО</t>
  </si>
  <si>
    <t xml:space="preserve">Объект: «Блок -секция №1 ( по ГП ) и подземная автостоянка в осях 1 П / А -1 П / Ж / П /1- П /10 – I этап строительства многоквартирного многоэтажного дома с объектами 
обслуживания жилой застройки во встроенных помещениях многоквартирного многоэтажного дома , подземной автостоянкой и трансформаторной подстанцией»           </t>
  </si>
  <si>
    <t>Тип 1. Асфальтобетонное покрытие проездов и парковок- 1181,7м²</t>
  </si>
  <si>
    <t>Тип 1. Асфальтобетонное покрытие проездов и парковок- 128,8м²</t>
  </si>
  <si>
    <t>Раздел 3. Асфальтобетонное покрытие. Участок 2. S-128,8м2</t>
  </si>
  <si>
    <t>Раздел 4. Тротуарные плиты</t>
  </si>
  <si>
    <t>Раздел 5. Покрытие из резиновой крошки</t>
  </si>
  <si>
    <t>Раздел 6. Газоны</t>
  </si>
  <si>
    <t>Раздел 7. Устройство дорожного бордюра Тип.1</t>
  </si>
  <si>
    <t>Раздел 8. Устройство садового бордюра Тип2, Тип3, Тип4</t>
  </si>
  <si>
    <t>Раздел 9. Устройство ландшафтного бордюра Тип5</t>
  </si>
  <si>
    <t>Раздел 10. Устройство поверхностного водоотвода</t>
  </si>
  <si>
    <t>Раздел 11. Поднятие существующих колодцев в отметку благоустройства</t>
  </si>
  <si>
    <t>Раздел 12. Дорожная разметка парковочных мест</t>
  </si>
  <si>
    <t>Раздел 13. Устройство освещения территории</t>
  </si>
  <si>
    <t>Раздел 14. Устройство озеленения территории</t>
  </si>
  <si>
    <t>Раздел 16. Устройство у въезда в парковку подпорных стен ПС4, ПС5</t>
  </si>
  <si>
    <t>Раздел 17. Устройство знаков дорожного движения</t>
  </si>
  <si>
    <t>Раздел 18. Устройство мест контейнеров для бытовых отходов</t>
  </si>
  <si>
    <t>Итого по разделу 18 Устройство мест контейнеров для бытовых отходов</t>
  </si>
  <si>
    <t>Итого по разделу 17 Устройство знаков дорожного движения</t>
  </si>
  <si>
    <t>Итого по разделу 16 Устройство у въезда в парковку подпорных стен ПС4, ПС5</t>
  </si>
  <si>
    <t>Итого по разделу 14 Устройство озеленения территории</t>
  </si>
  <si>
    <t>Итого по разделу 13 Устройство освещения территории</t>
  </si>
  <si>
    <t>Итого по разделу 12 Дорожная разметка парковочных мест</t>
  </si>
  <si>
    <t>Итого по разделу 11 Поднятие существующих колодцев в отметку благоустройства</t>
  </si>
  <si>
    <t>Итого по разделу 10 Устройство поверхностного водоотвода</t>
  </si>
  <si>
    <t>Итого по разделу 9 Устройство ландшафтного бордюра Тип5</t>
  </si>
  <si>
    <t>Итого по разделу 8 Устройство садового бордюра Тип2, Тип3, Тип4</t>
  </si>
  <si>
    <t>Итого по разделу 7 Устройство дорожного бордюра Тип.1</t>
  </si>
  <si>
    <t>Итого по разделу 6 Газоны</t>
  </si>
  <si>
    <t>Итого по разделу 5 Покрытие из резиновой крошки</t>
  </si>
  <si>
    <t>Итого по разделу 4 Тротуарные плиты</t>
  </si>
  <si>
    <t>Итого по разделу 3 Асфальтобетонное покрытие. Участок 2. S-128,8м2</t>
  </si>
  <si>
    <t>Итого по разделу 2 Асфальтобетонное покрытие. Участок 1.</t>
  </si>
  <si>
    <t>Погрузка в автотранспортное средство: мусор строительный с использованием погрузчика</t>
  </si>
  <si>
    <t>Тип 4с Газон, покрытие на столобате -219 м²</t>
  </si>
  <si>
    <t>Тип 4ус Газон,усиленный георешёткой для пожарнго проезда на стилобате =112 м²</t>
  </si>
  <si>
    <t>Поставка Заказчика</t>
  </si>
  <si>
    <t>Раздел 15. Устройство подпорных стен ПС1, ПС2</t>
  </si>
  <si>
    <t>Итого по разделу 15 Устройство подпорных стен ПС1, ПС2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</si>
</sst>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0.0000"/>
    <numFmt numFmtId="168" formatCode="0.0"/>
  </numFmts>
  <fonts count="21" x14ac:knownFonts="1">
    <font>
      <sz val="11"/>
      <color rgb="FF000000"/>
      <name val="Calibri"/>
      <charset val="204"/>
    </font>
    <font>
      <sz val="10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i/>
      <sz val="9"/>
      <name val="Calibri"/>
      <family val="2"/>
      <charset val="204"/>
    </font>
    <font>
      <b/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8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b/>
      <sz val="11"/>
      <color rgb="FF000000"/>
      <name val="Calibri"/>
      <charset val="204"/>
    </font>
    <font>
      <sz val="10"/>
      <color rgb="FF000000"/>
      <name val="Calibri"/>
      <charset val="204"/>
    </font>
    <font>
      <b/>
      <sz val="10"/>
      <color rgb="FF000000"/>
      <name val="Calibri"/>
      <charset val="204"/>
    </font>
    <font>
      <i/>
      <sz val="10"/>
      <color rgb="FF00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i/>
      <sz val="10"/>
      <name val="Calibri"/>
      <family val="2"/>
      <charset val="204"/>
    </font>
    <font>
      <b/>
      <sz val="9"/>
      <color theme="1"/>
      <name val="Verdana"/>
      <family val="2"/>
      <charset val="204"/>
    </font>
    <font>
      <b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166" fontId="1" fillId="0" borderId="4" xfId="0" applyNumberFormat="1" applyFont="1" applyBorder="1" applyAlignment="1">
      <alignment horizontal="center" vertical="top"/>
    </xf>
    <xf numFmtId="167" fontId="1" fillId="0" borderId="4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 vertical="top"/>
    </xf>
    <xf numFmtId="168" fontId="1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7" fillId="0" borderId="3" xfId="0" applyNumberFormat="1" applyFont="1" applyBorder="1" applyAlignment="1">
      <alignment vertical="top"/>
    </xf>
    <xf numFmtId="49" fontId="7" fillId="0" borderId="3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center" vertical="top"/>
    </xf>
    <xf numFmtId="4" fontId="0" fillId="0" borderId="0" xfId="0" applyNumberFormat="1"/>
    <xf numFmtId="0" fontId="1" fillId="2" borderId="3" xfId="0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right" vertical="top"/>
    </xf>
    <xf numFmtId="0" fontId="1" fillId="2" borderId="3" xfId="0" applyFont="1" applyFill="1" applyBorder="1"/>
    <xf numFmtId="4" fontId="1" fillId="2" borderId="3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4" fontId="11" fillId="0" borderId="0" xfId="0" applyNumberFormat="1" applyFont="1" applyAlignment="1">
      <alignment horizontal="center" vertical="top"/>
    </xf>
    <xf numFmtId="2" fontId="0" fillId="0" borderId="0" xfId="0" applyNumberFormat="1"/>
    <xf numFmtId="49" fontId="13" fillId="0" borderId="4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/>
    </xf>
    <xf numFmtId="2" fontId="13" fillId="0" borderId="4" xfId="0" applyNumberFormat="1" applyFont="1" applyBorder="1" applyAlignment="1">
      <alignment horizontal="center" vertical="top"/>
    </xf>
    <xf numFmtId="4" fontId="13" fillId="0" borderId="4" xfId="0" applyNumberFormat="1" applyFont="1" applyBorder="1" applyAlignment="1">
      <alignment horizontal="right" vertical="top"/>
    </xf>
    <xf numFmtId="164" fontId="13" fillId="0" borderId="4" xfId="0" applyNumberFormat="1" applyFont="1" applyBorder="1" applyAlignment="1">
      <alignment horizontal="center" vertical="top"/>
    </xf>
    <xf numFmtId="1" fontId="13" fillId="0" borderId="4" xfId="0" applyNumberFormat="1" applyFont="1" applyBorder="1" applyAlignment="1">
      <alignment horizontal="center" vertical="top"/>
    </xf>
    <xf numFmtId="168" fontId="13" fillId="0" borderId="4" xfId="0" applyNumberFormat="1" applyFont="1" applyBorder="1" applyAlignment="1">
      <alignment horizontal="center" vertical="top"/>
    </xf>
    <xf numFmtId="4" fontId="13" fillId="3" borderId="4" xfId="0" applyNumberFormat="1" applyFont="1" applyFill="1" applyBorder="1" applyAlignment="1">
      <alignment horizontal="right" vertical="top"/>
    </xf>
    <xf numFmtId="4" fontId="1" fillId="3" borderId="4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left" vertical="top"/>
    </xf>
    <xf numFmtId="4" fontId="8" fillId="3" borderId="4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vertical="top"/>
    </xf>
    <xf numFmtId="4" fontId="4" fillId="3" borderId="4" xfId="0" applyNumberFormat="1" applyFont="1" applyFill="1" applyBorder="1" applyAlignment="1">
      <alignment horizontal="right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 vertical="top" wrapText="1"/>
    </xf>
    <xf numFmtId="164" fontId="16" fillId="0" borderId="4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top"/>
    </xf>
    <xf numFmtId="168" fontId="15" fillId="0" borderId="4" xfId="0" applyNumberFormat="1" applyFont="1" applyBorder="1" applyAlignment="1">
      <alignment horizontal="center" vertical="top"/>
    </xf>
    <xf numFmtId="4" fontId="15" fillId="0" borderId="4" xfId="0" applyNumberFormat="1" applyFont="1" applyBorder="1" applyAlignment="1">
      <alignment horizontal="right" vertical="top"/>
    </xf>
    <xf numFmtId="2" fontId="15" fillId="0" borderId="4" xfId="0" applyNumberFormat="1" applyFont="1" applyBorder="1" applyAlignment="1">
      <alignment horizontal="center" vertical="top"/>
    </xf>
    <xf numFmtId="1" fontId="15" fillId="0" borderId="4" xfId="0" applyNumberFormat="1" applyFont="1" applyBorder="1" applyAlignment="1">
      <alignment horizontal="center" vertical="top"/>
    </xf>
    <xf numFmtId="4" fontId="15" fillId="3" borderId="4" xfId="0" applyNumberFormat="1" applyFont="1" applyFill="1" applyBorder="1" applyAlignment="1">
      <alignment horizontal="right" vertical="top"/>
    </xf>
    <xf numFmtId="0" fontId="17" fillId="0" borderId="0" xfId="0" applyFont="1"/>
    <xf numFmtId="4" fontId="18" fillId="3" borderId="4" xfId="0" applyNumberFormat="1" applyFont="1" applyFill="1" applyBorder="1" applyAlignment="1">
      <alignment horizontal="right" vertical="top"/>
    </xf>
    <xf numFmtId="49" fontId="7" fillId="0" borderId="3" xfId="0" applyNumberFormat="1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4" fontId="5" fillId="4" borderId="3" xfId="0" applyNumberFormat="1" applyFont="1" applyFill="1" applyBorder="1" applyAlignment="1">
      <alignment horizontal="right" vertical="top"/>
    </xf>
    <xf numFmtId="0" fontId="1" fillId="4" borderId="3" xfId="0" applyFont="1" applyFill="1" applyBorder="1"/>
    <xf numFmtId="4" fontId="1" fillId="4" borderId="3" xfId="0" applyNumberFormat="1" applyFont="1" applyFill="1" applyBorder="1" applyAlignment="1">
      <alignment horizontal="right" vertical="top"/>
    </xf>
    <xf numFmtId="0" fontId="13" fillId="4" borderId="3" xfId="0" applyFont="1" applyFill="1" applyBorder="1" applyAlignment="1">
      <alignment horizontal="center" vertical="top"/>
    </xf>
    <xf numFmtId="4" fontId="14" fillId="4" borderId="3" xfId="0" applyNumberFormat="1" applyFont="1" applyFill="1" applyBorder="1" applyAlignment="1">
      <alignment horizontal="right" vertical="top"/>
    </xf>
    <xf numFmtId="0" fontId="13" fillId="4" borderId="3" xfId="0" applyFont="1" applyFill="1" applyBorder="1"/>
    <xf numFmtId="4" fontId="13" fillId="4" borderId="3" xfId="0" applyNumberFormat="1" applyFont="1" applyFill="1" applyBorder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9" fillId="4" borderId="3" xfId="0" applyNumberFormat="1" applyFont="1" applyFill="1" applyBorder="1" applyAlignment="1">
      <alignment horizontal="right" vertical="top"/>
    </xf>
    <xf numFmtId="0" fontId="1" fillId="5" borderId="3" xfId="0" applyFont="1" applyFill="1" applyBorder="1" applyAlignment="1">
      <alignment horizontal="center" vertical="top"/>
    </xf>
    <xf numFmtId="4" fontId="5" fillId="5" borderId="3" xfId="0" applyNumberFormat="1" applyFont="1" applyFill="1" applyBorder="1" applyAlignment="1">
      <alignment horizontal="right" vertical="top"/>
    </xf>
    <xf numFmtId="0" fontId="1" fillId="5" borderId="3" xfId="0" applyFont="1" applyFill="1" applyBorder="1"/>
    <xf numFmtId="4" fontId="1" fillId="5" borderId="3" xfId="0" applyNumberFormat="1" applyFont="1" applyFill="1" applyBorder="1" applyAlignment="1">
      <alignment horizontal="right" vertical="top"/>
    </xf>
    <xf numFmtId="49" fontId="15" fillId="0" borderId="4" xfId="0" applyNumberFormat="1" applyFont="1" applyBorder="1" applyAlignment="1">
      <alignment horizontal="left" vertical="top" wrapText="1"/>
    </xf>
    <xf numFmtId="49" fontId="5" fillId="5" borderId="3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 wrapText="1"/>
    </xf>
    <xf numFmtId="49" fontId="1" fillId="5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top" wrapText="1"/>
    </xf>
    <xf numFmtId="49" fontId="14" fillId="4" borderId="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49" fontId="13" fillId="0" borderId="4" xfId="0" applyNumberFormat="1" applyFont="1" applyBorder="1" applyAlignment="1">
      <alignment horizontal="left" vertical="top" wrapText="1"/>
    </xf>
    <xf numFmtId="49" fontId="13" fillId="4" borderId="3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0"/>
  <sheetViews>
    <sheetView topLeftCell="A346" zoomScaleNormal="100" workbookViewId="0">
      <selection activeCell="B321" sqref="B321:G321"/>
    </sheetView>
  </sheetViews>
  <sheetFormatPr defaultColWidth="8.85546875" defaultRowHeight="15" customHeight="1" x14ac:dyDescent="0.25"/>
  <cols>
    <col min="1" max="1" width="7.42578125" style="1" customWidth="1"/>
    <col min="2" max="2" width="27.5703125" customWidth="1"/>
    <col min="3" max="3" width="15.85546875" customWidth="1"/>
    <col min="4" max="4" width="25.140625" customWidth="1"/>
    <col min="5" max="5" width="10.85546875" customWidth="1"/>
    <col min="6" max="6" width="11.140625" customWidth="1"/>
    <col min="7" max="8" width="17.85546875" customWidth="1"/>
    <col min="9" max="9" width="21" customWidth="1"/>
  </cols>
  <sheetData>
    <row r="1" spans="1:9" ht="51" customHeight="1" x14ac:dyDescent="0.25">
      <c r="A1" s="79" t="s">
        <v>537</v>
      </c>
      <c r="B1" s="79"/>
      <c r="C1" s="79"/>
      <c r="D1" s="79"/>
      <c r="E1" s="79"/>
      <c r="F1" s="79"/>
      <c r="G1" s="79"/>
      <c r="H1" s="79"/>
      <c r="I1" s="79"/>
    </row>
    <row r="2" spans="1:9" ht="15.75" x14ac:dyDescent="0.25">
      <c r="A2" s="89" t="s">
        <v>489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x14ac:dyDescent="0.25">
      <c r="A4" s="30"/>
      <c r="B4" s="31" t="s">
        <v>490</v>
      </c>
      <c r="C4" s="32">
        <f>H373</f>
        <v>0</v>
      </c>
      <c r="D4" s="30"/>
      <c r="E4" s="30"/>
      <c r="F4" s="30"/>
      <c r="G4" s="30"/>
      <c r="H4" s="30"/>
      <c r="I4" s="30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26.25" customHeight="1" x14ac:dyDescent="0.25">
      <c r="A6" s="91" t="s">
        <v>1</v>
      </c>
      <c r="B6" s="91" t="s">
        <v>2</v>
      </c>
      <c r="C6" s="91"/>
      <c r="D6" s="91"/>
      <c r="E6" s="91" t="s">
        <v>3</v>
      </c>
      <c r="F6" s="91" t="s">
        <v>4</v>
      </c>
      <c r="G6" s="92" t="s">
        <v>5</v>
      </c>
      <c r="H6" s="92"/>
      <c r="I6" s="91" t="s">
        <v>484</v>
      </c>
    </row>
    <row r="7" spans="1:9" ht="32.25" customHeight="1" x14ac:dyDescent="0.25">
      <c r="A7" s="91"/>
      <c r="B7" s="91"/>
      <c r="C7" s="91"/>
      <c r="D7" s="91"/>
      <c r="E7" s="91"/>
      <c r="F7" s="91"/>
      <c r="G7" s="68" t="s">
        <v>6</v>
      </c>
      <c r="H7" s="69" t="s">
        <v>7</v>
      </c>
      <c r="I7" s="91"/>
    </row>
    <row r="8" spans="1:9" ht="14.1" customHeight="1" x14ac:dyDescent="0.25">
      <c r="A8" s="4">
        <v>1</v>
      </c>
      <c r="B8" s="95">
        <v>2</v>
      </c>
      <c r="C8" s="95"/>
      <c r="D8" s="95"/>
      <c r="E8" s="5">
        <v>3</v>
      </c>
      <c r="F8" s="5">
        <v>4</v>
      </c>
      <c r="G8" s="5">
        <v>5</v>
      </c>
      <c r="H8" s="5">
        <v>6</v>
      </c>
      <c r="I8" s="4">
        <v>7</v>
      </c>
    </row>
    <row r="9" spans="1:9" ht="14.1" customHeight="1" x14ac:dyDescent="0.25">
      <c r="A9" s="93" t="s">
        <v>525</v>
      </c>
      <c r="B9" s="93"/>
      <c r="C9" s="93"/>
      <c r="D9" s="93"/>
      <c r="E9" s="93"/>
      <c r="F9" s="93"/>
      <c r="G9" s="93"/>
      <c r="H9" s="93"/>
      <c r="I9" s="93"/>
    </row>
    <row r="10" spans="1:9" ht="14.1" customHeight="1" x14ac:dyDescent="0.25">
      <c r="A10" s="34" t="s">
        <v>8</v>
      </c>
      <c r="B10" s="96" t="s">
        <v>530</v>
      </c>
      <c r="C10" s="96"/>
      <c r="D10" s="96"/>
      <c r="E10" s="35" t="s">
        <v>235</v>
      </c>
      <c r="F10" s="40">
        <v>411</v>
      </c>
      <c r="G10" s="41"/>
      <c r="H10" s="37">
        <f>G10*F10</f>
        <v>0</v>
      </c>
      <c r="I10" s="38"/>
    </row>
    <row r="11" spans="1:9" ht="14.1" customHeight="1" x14ac:dyDescent="0.25">
      <c r="A11" s="34" t="s">
        <v>10</v>
      </c>
      <c r="B11" s="96" t="s">
        <v>526</v>
      </c>
      <c r="C11" s="96"/>
      <c r="D11" s="96"/>
      <c r="E11" s="35" t="s">
        <v>30</v>
      </c>
      <c r="F11" s="36">
        <v>118.17</v>
      </c>
      <c r="G11" s="41"/>
      <c r="H11" s="37">
        <f t="shared" ref="H11:H14" si="0">G11*F11</f>
        <v>0</v>
      </c>
      <c r="I11" s="38"/>
    </row>
    <row r="12" spans="1:9" ht="14.1" customHeight="1" x14ac:dyDescent="0.25">
      <c r="A12" s="34" t="s">
        <v>13</v>
      </c>
      <c r="B12" s="96" t="s">
        <v>527</v>
      </c>
      <c r="C12" s="96"/>
      <c r="D12" s="96"/>
      <c r="E12" s="35" t="s">
        <v>235</v>
      </c>
      <c r="F12" s="40">
        <v>88</v>
      </c>
      <c r="G12" s="41"/>
      <c r="H12" s="37">
        <f t="shared" si="0"/>
        <v>0</v>
      </c>
      <c r="I12" s="38"/>
    </row>
    <row r="13" spans="1:9" ht="27.6" customHeight="1" x14ac:dyDescent="0.25">
      <c r="A13" s="34" t="s">
        <v>15</v>
      </c>
      <c r="B13" s="96" t="s">
        <v>571</v>
      </c>
      <c r="C13" s="96"/>
      <c r="D13" s="96"/>
      <c r="E13" s="35" t="s">
        <v>12</v>
      </c>
      <c r="F13" s="40">
        <v>297.8</v>
      </c>
      <c r="G13" s="41"/>
      <c r="H13" s="37">
        <f t="shared" si="0"/>
        <v>0</v>
      </c>
      <c r="I13" s="38"/>
    </row>
    <row r="14" spans="1:9" ht="27.6" customHeight="1" x14ac:dyDescent="0.25">
      <c r="A14" s="34" t="s">
        <v>16</v>
      </c>
      <c r="B14" s="96" t="s">
        <v>536</v>
      </c>
      <c r="C14" s="96"/>
      <c r="D14" s="96"/>
      <c r="E14" s="35" t="s">
        <v>528</v>
      </c>
      <c r="F14" s="39">
        <v>12</v>
      </c>
      <c r="G14" s="41"/>
      <c r="H14" s="37">
        <f t="shared" si="0"/>
        <v>0</v>
      </c>
      <c r="I14" s="38"/>
    </row>
    <row r="15" spans="1:9" ht="14.1" customHeight="1" x14ac:dyDescent="0.25">
      <c r="A15" s="64"/>
      <c r="B15" s="94" t="s">
        <v>529</v>
      </c>
      <c r="C15" s="94"/>
      <c r="D15" s="94"/>
      <c r="E15" s="94"/>
      <c r="F15" s="94"/>
      <c r="G15" s="94"/>
      <c r="H15" s="65">
        <f>SUM(H10:H14)</f>
        <v>0</v>
      </c>
      <c r="I15" s="66"/>
    </row>
    <row r="16" spans="1:9" ht="14.1" customHeight="1" x14ac:dyDescent="0.25">
      <c r="A16" s="64"/>
      <c r="B16" s="97" t="s">
        <v>491</v>
      </c>
      <c r="C16" s="97"/>
      <c r="D16" s="97"/>
      <c r="E16" s="97"/>
      <c r="F16" s="97"/>
      <c r="G16" s="97"/>
      <c r="H16" s="67">
        <f>0.22*H15</f>
        <v>0</v>
      </c>
      <c r="I16" s="66"/>
    </row>
    <row r="17" spans="1:9" ht="14.1" customHeight="1" x14ac:dyDescent="0.25">
      <c r="A17" s="64"/>
      <c r="B17" s="94" t="s">
        <v>61</v>
      </c>
      <c r="C17" s="94"/>
      <c r="D17" s="94"/>
      <c r="E17" s="94"/>
      <c r="F17" s="94"/>
      <c r="G17" s="94"/>
      <c r="H17" s="65">
        <f>H15+H16</f>
        <v>0</v>
      </c>
      <c r="I17" s="66"/>
    </row>
    <row r="18" spans="1:9" x14ac:dyDescent="0.25">
      <c r="A18" s="85" t="s">
        <v>531</v>
      </c>
      <c r="B18" s="85"/>
      <c r="C18" s="85"/>
      <c r="D18" s="85"/>
      <c r="E18" s="85"/>
      <c r="F18" s="85"/>
      <c r="G18" s="85"/>
      <c r="H18" s="85"/>
      <c r="I18" s="85"/>
    </row>
    <row r="19" spans="1:9" x14ac:dyDescent="0.25">
      <c r="A19" s="6" t="s">
        <v>17</v>
      </c>
      <c r="B19" s="78" t="s">
        <v>9</v>
      </c>
      <c r="C19" s="78"/>
      <c r="D19" s="78"/>
      <c r="E19" s="7" t="s">
        <v>464</v>
      </c>
      <c r="F19" s="10">
        <v>387.74400000000003</v>
      </c>
      <c r="G19" s="42"/>
      <c r="H19" s="8">
        <f>G19*F19</f>
        <v>0</v>
      </c>
      <c r="I19" s="9"/>
    </row>
    <row r="20" spans="1:9" x14ac:dyDescent="0.25">
      <c r="A20" s="6" t="s">
        <v>18</v>
      </c>
      <c r="B20" s="78" t="s">
        <v>11</v>
      </c>
      <c r="C20" s="78"/>
      <c r="D20" s="78"/>
      <c r="E20" s="7" t="s">
        <v>12</v>
      </c>
      <c r="F20" s="10">
        <v>678.54499999999996</v>
      </c>
      <c r="G20" s="42"/>
      <c r="H20" s="8">
        <f t="shared" ref="H20:H53" si="1">G20*F20</f>
        <v>0</v>
      </c>
      <c r="I20" s="9"/>
    </row>
    <row r="21" spans="1:9" x14ac:dyDescent="0.25">
      <c r="A21" s="6" t="s">
        <v>21</v>
      </c>
      <c r="B21" s="78" t="s">
        <v>14</v>
      </c>
      <c r="C21" s="78"/>
      <c r="D21" s="78"/>
      <c r="E21" s="7" t="s">
        <v>12</v>
      </c>
      <c r="F21" s="10">
        <v>678.54499999999996</v>
      </c>
      <c r="G21" s="42"/>
      <c r="H21" s="8">
        <f t="shared" si="1"/>
        <v>0</v>
      </c>
      <c r="I21" s="9"/>
    </row>
    <row r="22" spans="1:9" ht="14.45" customHeight="1" x14ac:dyDescent="0.25">
      <c r="A22" s="23" t="s">
        <v>538</v>
      </c>
      <c r="B22" s="23"/>
      <c r="C22" s="23"/>
      <c r="D22" s="23"/>
      <c r="E22" s="23"/>
      <c r="F22" s="23"/>
      <c r="G22" s="43"/>
      <c r="H22" s="8"/>
      <c r="I22" s="23"/>
    </row>
    <row r="23" spans="1:9" ht="29.1" customHeight="1" x14ac:dyDescent="0.25">
      <c r="A23" s="6" t="s">
        <v>23</v>
      </c>
      <c r="B23" s="78" t="s">
        <v>494</v>
      </c>
      <c r="C23" s="78"/>
      <c r="D23" s="78"/>
      <c r="E23" s="24" t="s">
        <v>25</v>
      </c>
      <c r="F23" s="15">
        <v>1181.7</v>
      </c>
      <c r="G23" s="42"/>
      <c r="H23" s="8">
        <f t="shared" si="1"/>
        <v>0</v>
      </c>
      <c r="I23" s="9"/>
    </row>
    <row r="24" spans="1:9" ht="27" customHeight="1" x14ac:dyDescent="0.25">
      <c r="A24" s="6" t="s">
        <v>26</v>
      </c>
      <c r="B24" s="84" t="s">
        <v>465</v>
      </c>
      <c r="C24" s="78"/>
      <c r="D24" s="78"/>
      <c r="E24" s="24" t="s">
        <v>464</v>
      </c>
      <c r="F24" s="13">
        <v>236.34</v>
      </c>
      <c r="G24" s="42"/>
      <c r="H24" s="8">
        <f t="shared" si="1"/>
        <v>0</v>
      </c>
      <c r="I24" s="9"/>
    </row>
    <row r="25" spans="1:9" x14ac:dyDescent="0.25">
      <c r="A25" s="6" t="s">
        <v>27</v>
      </c>
      <c r="B25" s="78" t="s">
        <v>19</v>
      </c>
      <c r="C25" s="78"/>
      <c r="D25" s="78"/>
      <c r="E25" s="7" t="s">
        <v>20</v>
      </c>
      <c r="F25" s="10">
        <v>389.96100000000001</v>
      </c>
      <c r="G25" s="42"/>
      <c r="H25" s="8">
        <f t="shared" si="1"/>
        <v>0</v>
      </c>
      <c r="I25" s="9"/>
    </row>
    <row r="26" spans="1:9" ht="29.1" customHeight="1" x14ac:dyDescent="0.25">
      <c r="A26" s="6" t="s">
        <v>28</v>
      </c>
      <c r="B26" s="78" t="s">
        <v>22</v>
      </c>
      <c r="C26" s="78"/>
      <c r="D26" s="78"/>
      <c r="E26" s="24" t="s">
        <v>466</v>
      </c>
      <c r="F26" s="15">
        <v>1181.7</v>
      </c>
      <c r="G26" s="44"/>
      <c r="H26" s="8">
        <f t="shared" si="1"/>
        <v>0</v>
      </c>
      <c r="I26" s="9"/>
    </row>
    <row r="27" spans="1:9" x14ac:dyDescent="0.25">
      <c r="A27" s="6" t="s">
        <v>31</v>
      </c>
      <c r="B27" s="78" t="s">
        <v>24</v>
      </c>
      <c r="C27" s="78"/>
      <c r="D27" s="78"/>
      <c r="E27" s="7" t="s">
        <v>25</v>
      </c>
      <c r="F27" s="13">
        <v>1299.8699999999999</v>
      </c>
      <c r="G27" s="42"/>
      <c r="H27" s="8">
        <f t="shared" si="1"/>
        <v>0</v>
      </c>
      <c r="I27" s="9"/>
    </row>
    <row r="28" spans="1:9" ht="29.1" customHeight="1" x14ac:dyDescent="0.25">
      <c r="A28" s="6" t="s">
        <v>33</v>
      </c>
      <c r="B28" s="84" t="s">
        <v>469</v>
      </c>
      <c r="C28" s="78"/>
      <c r="D28" s="78"/>
      <c r="E28" s="24" t="s">
        <v>25</v>
      </c>
      <c r="F28" s="15">
        <v>1181.7</v>
      </c>
      <c r="G28" s="42"/>
      <c r="H28" s="8">
        <f t="shared" si="1"/>
        <v>0</v>
      </c>
      <c r="I28" s="9"/>
    </row>
    <row r="29" spans="1:9" x14ac:dyDescent="0.25">
      <c r="A29" s="6" t="s">
        <v>35</v>
      </c>
      <c r="B29" s="78" t="s">
        <v>29</v>
      </c>
      <c r="C29" s="78"/>
      <c r="D29" s="78"/>
      <c r="E29" s="7" t="s">
        <v>30</v>
      </c>
      <c r="F29" s="12">
        <v>372.2355</v>
      </c>
      <c r="G29" s="42"/>
      <c r="H29" s="8">
        <f t="shared" si="1"/>
        <v>0</v>
      </c>
      <c r="I29" s="9"/>
    </row>
    <row r="30" spans="1:9" x14ac:dyDescent="0.25">
      <c r="A30" s="6" t="s">
        <v>37</v>
      </c>
      <c r="B30" s="78" t="s">
        <v>32</v>
      </c>
      <c r="C30" s="78"/>
      <c r="D30" s="78"/>
      <c r="E30" s="7" t="s">
        <v>30</v>
      </c>
      <c r="F30" s="12">
        <v>17.7255</v>
      </c>
      <c r="G30" s="42"/>
      <c r="H30" s="8">
        <f t="shared" si="1"/>
        <v>0</v>
      </c>
      <c r="I30" s="9"/>
    </row>
    <row r="31" spans="1:9" ht="29.45" customHeight="1" x14ac:dyDescent="0.25">
      <c r="A31" s="6" t="s">
        <v>38</v>
      </c>
      <c r="B31" s="78" t="s">
        <v>34</v>
      </c>
      <c r="C31" s="78"/>
      <c r="D31" s="78"/>
      <c r="E31" s="7" t="s">
        <v>20</v>
      </c>
      <c r="F31" s="10">
        <v>0.76800000000000002</v>
      </c>
      <c r="G31" s="42"/>
      <c r="H31" s="8">
        <f t="shared" si="1"/>
        <v>0</v>
      </c>
      <c r="I31" s="9"/>
    </row>
    <row r="32" spans="1:9" x14ac:dyDescent="0.25">
      <c r="A32" s="6" t="s">
        <v>40</v>
      </c>
      <c r="B32" s="78" t="s">
        <v>36</v>
      </c>
      <c r="C32" s="78"/>
      <c r="D32" s="78"/>
      <c r="E32" s="7" t="s">
        <v>20</v>
      </c>
      <c r="F32" s="10">
        <v>0.79100000000000004</v>
      </c>
      <c r="G32" s="42"/>
      <c r="H32" s="8">
        <f t="shared" si="1"/>
        <v>0</v>
      </c>
      <c r="I32" s="9"/>
    </row>
    <row r="33" spans="1:9" ht="29.1" customHeight="1" x14ac:dyDescent="0.25">
      <c r="A33" s="6" t="s">
        <v>41</v>
      </c>
      <c r="B33" s="84" t="s">
        <v>467</v>
      </c>
      <c r="C33" s="78"/>
      <c r="D33" s="78"/>
      <c r="E33" s="24" t="s">
        <v>25</v>
      </c>
      <c r="F33" s="15">
        <v>1181.7</v>
      </c>
      <c r="G33" s="42"/>
      <c r="H33" s="8">
        <f t="shared" si="1"/>
        <v>0</v>
      </c>
      <c r="I33" s="9"/>
    </row>
    <row r="34" spans="1:9" ht="14.45" customHeight="1" x14ac:dyDescent="0.25">
      <c r="A34" s="23" t="s">
        <v>39</v>
      </c>
      <c r="B34" s="23"/>
      <c r="C34" s="23"/>
      <c r="D34" s="23"/>
      <c r="E34" s="23"/>
      <c r="F34" s="23"/>
      <c r="G34" s="43"/>
      <c r="H34" s="8"/>
      <c r="I34" s="23"/>
    </row>
    <row r="35" spans="1:9" ht="27.6" customHeight="1" x14ac:dyDescent="0.25">
      <c r="A35" s="6" t="s">
        <v>42</v>
      </c>
      <c r="B35" s="78" t="s">
        <v>507</v>
      </c>
      <c r="C35" s="78"/>
      <c r="D35" s="78"/>
      <c r="E35" s="7" t="s">
        <v>20</v>
      </c>
      <c r="F35" s="10">
        <v>144.75800000000001</v>
      </c>
      <c r="G35" s="42"/>
      <c r="H35" s="8">
        <f t="shared" si="1"/>
        <v>0</v>
      </c>
      <c r="I35" s="9"/>
    </row>
    <row r="36" spans="1:9" x14ac:dyDescent="0.25">
      <c r="A36" s="6" t="s">
        <v>43</v>
      </c>
      <c r="B36" s="78" t="s">
        <v>36</v>
      </c>
      <c r="C36" s="78"/>
      <c r="D36" s="78"/>
      <c r="E36" s="7" t="s">
        <v>20</v>
      </c>
      <c r="F36" s="10">
        <v>7.0000000000000001E-3</v>
      </c>
      <c r="G36" s="42"/>
      <c r="H36" s="8">
        <f t="shared" si="1"/>
        <v>0</v>
      </c>
      <c r="I36" s="9"/>
    </row>
    <row r="37" spans="1:9" ht="27.95" customHeight="1" x14ac:dyDescent="0.25">
      <c r="A37" s="6" t="s">
        <v>45</v>
      </c>
      <c r="B37" s="84" t="s">
        <v>467</v>
      </c>
      <c r="C37" s="78"/>
      <c r="D37" s="78"/>
      <c r="E37" s="24" t="s">
        <v>25</v>
      </c>
      <c r="F37" s="15">
        <v>1181.7</v>
      </c>
      <c r="G37" s="42"/>
      <c r="H37" s="8">
        <f t="shared" si="1"/>
        <v>0</v>
      </c>
      <c r="I37" s="9"/>
    </row>
    <row r="38" spans="1:9" ht="14.45" customHeight="1" x14ac:dyDescent="0.25">
      <c r="A38" s="23" t="s">
        <v>44</v>
      </c>
      <c r="B38" s="23"/>
      <c r="C38" s="23"/>
      <c r="D38" s="23"/>
      <c r="E38" s="23"/>
      <c r="F38" s="23"/>
      <c r="G38" s="43"/>
      <c r="H38" s="8"/>
      <c r="I38" s="23"/>
    </row>
    <row r="39" spans="1:9" ht="29.1" customHeight="1" x14ac:dyDescent="0.25">
      <c r="A39" s="6" t="s">
        <v>46</v>
      </c>
      <c r="B39" s="78" t="s">
        <v>508</v>
      </c>
      <c r="C39" s="78"/>
      <c r="D39" s="78"/>
      <c r="E39" s="7" t="s">
        <v>20</v>
      </c>
      <c r="F39" s="10">
        <v>144.167</v>
      </c>
      <c r="G39" s="42"/>
      <c r="H39" s="8">
        <f t="shared" si="1"/>
        <v>0</v>
      </c>
      <c r="I39" s="9"/>
    </row>
    <row r="40" spans="1:9" x14ac:dyDescent="0.25">
      <c r="A40" s="6" t="s">
        <v>48</v>
      </c>
      <c r="B40" s="78" t="s">
        <v>36</v>
      </c>
      <c r="C40" s="78"/>
      <c r="D40" s="78"/>
      <c r="E40" s="7" t="s">
        <v>20</v>
      </c>
      <c r="F40" s="10">
        <v>7.0000000000000001E-3</v>
      </c>
      <c r="G40" s="42"/>
      <c r="H40" s="8">
        <f t="shared" si="1"/>
        <v>0</v>
      </c>
      <c r="I40" s="9"/>
    </row>
    <row r="41" spans="1:9" ht="14.45" customHeight="1" x14ac:dyDescent="0.25">
      <c r="A41" s="23" t="s">
        <v>47</v>
      </c>
      <c r="B41" s="23"/>
      <c r="C41" s="23"/>
      <c r="D41" s="23"/>
      <c r="E41" s="23"/>
      <c r="F41" s="23"/>
      <c r="G41" s="43"/>
      <c r="H41" s="8"/>
      <c r="I41" s="23"/>
    </row>
    <row r="42" spans="1:9" ht="27.95" customHeight="1" x14ac:dyDescent="0.25">
      <c r="A42" s="6" t="s">
        <v>49</v>
      </c>
      <c r="B42" s="78" t="s">
        <v>485</v>
      </c>
      <c r="C42" s="78"/>
      <c r="D42" s="78"/>
      <c r="E42" s="24" t="s">
        <v>30</v>
      </c>
      <c r="F42" s="13">
        <v>10.050000000000001</v>
      </c>
      <c r="G42" s="42"/>
      <c r="H42" s="8">
        <f t="shared" si="1"/>
        <v>0</v>
      </c>
      <c r="I42" s="9"/>
    </row>
    <row r="43" spans="1:9" x14ac:dyDescent="0.25">
      <c r="A43" s="6" t="s">
        <v>50</v>
      </c>
      <c r="B43" s="78" t="s">
        <v>29</v>
      </c>
      <c r="C43" s="78"/>
      <c r="D43" s="78"/>
      <c r="E43" s="7" t="s">
        <v>30</v>
      </c>
      <c r="F43" s="10">
        <v>10.773</v>
      </c>
      <c r="G43" s="42"/>
      <c r="H43" s="8">
        <f t="shared" si="1"/>
        <v>0</v>
      </c>
      <c r="I43" s="9"/>
    </row>
    <row r="44" spans="1:9" x14ac:dyDescent="0.25">
      <c r="A44" s="6" t="s">
        <v>51</v>
      </c>
      <c r="B44" s="78" t="s">
        <v>32</v>
      </c>
      <c r="C44" s="78"/>
      <c r="D44" s="78"/>
      <c r="E44" s="7" t="s">
        <v>30</v>
      </c>
      <c r="F44" s="13">
        <v>1.89</v>
      </c>
      <c r="G44" s="42"/>
      <c r="H44" s="8">
        <f t="shared" si="1"/>
        <v>0</v>
      </c>
      <c r="I44" s="9"/>
    </row>
    <row r="45" spans="1:9" ht="29.1" customHeight="1" x14ac:dyDescent="0.25">
      <c r="A45" s="6" t="s">
        <v>52</v>
      </c>
      <c r="B45" s="78" t="s">
        <v>34</v>
      </c>
      <c r="C45" s="78"/>
      <c r="D45" s="78"/>
      <c r="E45" s="7" t="s">
        <v>20</v>
      </c>
      <c r="F45" s="13">
        <v>0.02</v>
      </c>
      <c r="G45" s="42"/>
      <c r="H45" s="8">
        <f t="shared" si="1"/>
        <v>0</v>
      </c>
      <c r="I45" s="9"/>
    </row>
    <row r="46" spans="1:9" x14ac:dyDescent="0.25">
      <c r="A46" s="6" t="s">
        <v>53</v>
      </c>
      <c r="B46" s="78" t="s">
        <v>36</v>
      </c>
      <c r="C46" s="78"/>
      <c r="D46" s="78"/>
      <c r="E46" s="7" t="s">
        <v>20</v>
      </c>
      <c r="F46" s="10">
        <v>2.1000000000000001E-2</v>
      </c>
      <c r="G46" s="42"/>
      <c r="H46" s="8">
        <f t="shared" si="1"/>
        <v>0</v>
      </c>
      <c r="I46" s="9"/>
    </row>
    <row r="47" spans="1:9" ht="28.5" customHeight="1" x14ac:dyDescent="0.25">
      <c r="A47" s="6" t="s">
        <v>54</v>
      </c>
      <c r="B47" s="78" t="s">
        <v>467</v>
      </c>
      <c r="C47" s="78"/>
      <c r="D47" s="78"/>
      <c r="E47" s="24" t="s">
        <v>25</v>
      </c>
      <c r="F47" s="13">
        <v>30</v>
      </c>
      <c r="G47" s="42"/>
      <c r="H47" s="8">
        <f t="shared" si="1"/>
        <v>0</v>
      </c>
      <c r="I47" s="9"/>
    </row>
    <row r="48" spans="1:9" ht="14.45" customHeight="1" x14ac:dyDescent="0.25">
      <c r="A48" s="23" t="s">
        <v>39</v>
      </c>
      <c r="B48" s="23"/>
      <c r="C48" s="23"/>
      <c r="D48" s="23"/>
      <c r="E48" s="23"/>
      <c r="F48" s="23"/>
      <c r="G48" s="43"/>
      <c r="H48" s="8"/>
      <c r="I48" s="23"/>
    </row>
    <row r="49" spans="1:9" ht="27.95" customHeight="1" x14ac:dyDescent="0.25">
      <c r="A49" s="6" t="s">
        <v>55</v>
      </c>
      <c r="B49" s="78" t="s">
        <v>507</v>
      </c>
      <c r="C49" s="78"/>
      <c r="D49" s="78"/>
      <c r="E49" s="7" t="s">
        <v>20</v>
      </c>
      <c r="F49" s="10">
        <v>3.6749999999999998</v>
      </c>
      <c r="G49" s="42"/>
      <c r="H49" s="8">
        <f t="shared" si="1"/>
        <v>0</v>
      </c>
      <c r="I49" s="9"/>
    </row>
    <row r="50" spans="1:9" x14ac:dyDescent="0.25">
      <c r="A50" s="6" t="s">
        <v>56</v>
      </c>
      <c r="B50" s="78" t="s">
        <v>36</v>
      </c>
      <c r="C50" s="78"/>
      <c r="D50" s="78"/>
      <c r="E50" s="7" t="s">
        <v>20</v>
      </c>
      <c r="F50" s="10">
        <v>2.1000000000000001E-2</v>
      </c>
      <c r="G50" s="42"/>
      <c r="H50" s="8">
        <f t="shared" si="1"/>
        <v>0</v>
      </c>
      <c r="I50" s="9"/>
    </row>
    <row r="51" spans="1:9" ht="27.95" customHeight="1" x14ac:dyDescent="0.25">
      <c r="A51" s="6" t="s">
        <v>57</v>
      </c>
      <c r="B51" s="78" t="s">
        <v>467</v>
      </c>
      <c r="C51" s="78"/>
      <c r="D51" s="78"/>
      <c r="E51" s="24" t="s">
        <v>25</v>
      </c>
      <c r="F51" s="13">
        <v>30</v>
      </c>
      <c r="G51" s="42"/>
      <c r="H51" s="8">
        <f t="shared" si="1"/>
        <v>0</v>
      </c>
      <c r="I51" s="9"/>
    </row>
    <row r="52" spans="1:9" ht="14.45" customHeight="1" x14ac:dyDescent="0.25">
      <c r="A52" s="23" t="s">
        <v>44</v>
      </c>
      <c r="B52" s="23"/>
      <c r="C52" s="23"/>
      <c r="D52" s="23"/>
      <c r="E52" s="23"/>
      <c r="F52" s="23"/>
      <c r="G52" s="43"/>
      <c r="H52" s="8"/>
      <c r="I52" s="23"/>
    </row>
    <row r="53" spans="1:9" ht="27.95" customHeight="1" x14ac:dyDescent="0.25">
      <c r="A53" s="6" t="s">
        <v>58</v>
      </c>
      <c r="B53" s="78" t="s">
        <v>508</v>
      </c>
      <c r="C53" s="78"/>
      <c r="D53" s="78"/>
      <c r="E53" s="7" t="s">
        <v>20</v>
      </c>
      <c r="F53" s="13">
        <v>3.66</v>
      </c>
      <c r="G53" s="42"/>
      <c r="H53" s="8">
        <f t="shared" si="1"/>
        <v>0</v>
      </c>
      <c r="I53" s="9"/>
    </row>
    <row r="54" spans="1:9" x14ac:dyDescent="0.25">
      <c r="A54" s="60"/>
      <c r="B54" s="80" t="s">
        <v>570</v>
      </c>
      <c r="C54" s="80"/>
      <c r="D54" s="80"/>
      <c r="E54" s="80"/>
      <c r="F54" s="80"/>
      <c r="G54" s="80"/>
      <c r="H54" s="61">
        <f>SUM(H19:H53)</f>
        <v>0</v>
      </c>
      <c r="I54" s="62"/>
    </row>
    <row r="55" spans="1:9" x14ac:dyDescent="0.25">
      <c r="A55" s="60"/>
      <c r="B55" s="81" t="s">
        <v>491</v>
      </c>
      <c r="C55" s="81"/>
      <c r="D55" s="81"/>
      <c r="E55" s="81"/>
      <c r="F55" s="81"/>
      <c r="G55" s="81"/>
      <c r="H55" s="63">
        <f>0.22*H54</f>
        <v>0</v>
      </c>
      <c r="I55" s="62"/>
    </row>
    <row r="56" spans="1:9" x14ac:dyDescent="0.25">
      <c r="A56" s="60"/>
      <c r="B56" s="80" t="s">
        <v>61</v>
      </c>
      <c r="C56" s="80"/>
      <c r="D56" s="80"/>
      <c r="E56" s="80"/>
      <c r="F56" s="80"/>
      <c r="G56" s="80"/>
      <c r="H56" s="61">
        <f>H54+H55</f>
        <v>0</v>
      </c>
      <c r="I56" s="62"/>
    </row>
    <row r="57" spans="1:9" x14ac:dyDescent="0.25">
      <c r="A57" s="85" t="s">
        <v>540</v>
      </c>
      <c r="B57" s="85"/>
      <c r="C57" s="85"/>
      <c r="D57" s="85"/>
      <c r="E57" s="85"/>
      <c r="F57" s="85"/>
      <c r="G57" s="85"/>
      <c r="H57" s="85"/>
      <c r="I57" s="85"/>
    </row>
    <row r="58" spans="1:9" ht="28.5" customHeight="1" x14ac:dyDescent="0.25">
      <c r="A58" s="6" t="s">
        <v>59</v>
      </c>
      <c r="B58" s="78" t="s">
        <v>9</v>
      </c>
      <c r="C58" s="78"/>
      <c r="D58" s="78"/>
      <c r="E58" s="24" t="s">
        <v>30</v>
      </c>
      <c r="F58" s="13">
        <v>41.2</v>
      </c>
      <c r="G58" s="42"/>
      <c r="H58" s="8">
        <f>G58*F58</f>
        <v>0</v>
      </c>
      <c r="I58" s="9"/>
    </row>
    <row r="59" spans="1:9" x14ac:dyDescent="0.25">
      <c r="A59" s="6" t="s">
        <v>60</v>
      </c>
      <c r="B59" s="78" t="s">
        <v>11</v>
      </c>
      <c r="C59" s="78"/>
      <c r="D59" s="78"/>
      <c r="E59" s="7" t="s">
        <v>12</v>
      </c>
      <c r="F59" s="15">
        <v>72.099999999999994</v>
      </c>
      <c r="G59" s="42"/>
      <c r="H59" s="8">
        <f t="shared" ref="H59:H79" si="2">G59*F59</f>
        <v>0</v>
      </c>
      <c r="I59" s="9"/>
    </row>
    <row r="60" spans="1:9" ht="27.6" customHeight="1" x14ac:dyDescent="0.25">
      <c r="A60" s="6" t="s">
        <v>62</v>
      </c>
      <c r="B60" s="78" t="s">
        <v>14</v>
      </c>
      <c r="C60" s="78"/>
      <c r="D60" s="78"/>
      <c r="E60" s="7" t="s">
        <v>12</v>
      </c>
      <c r="F60" s="15">
        <v>72.099999999999994</v>
      </c>
      <c r="G60" s="42"/>
      <c r="H60" s="8">
        <f t="shared" si="2"/>
        <v>0</v>
      </c>
      <c r="I60" s="9"/>
    </row>
    <row r="61" spans="1:9" ht="14.45" customHeight="1" x14ac:dyDescent="0.25">
      <c r="A61" s="23" t="s">
        <v>539</v>
      </c>
      <c r="B61" s="23"/>
      <c r="C61" s="23"/>
      <c r="D61" s="23"/>
      <c r="E61" s="23"/>
      <c r="F61" s="23"/>
      <c r="G61" s="43"/>
      <c r="H61" s="8"/>
      <c r="I61" s="23"/>
    </row>
    <row r="62" spans="1:9" ht="27.6" customHeight="1" x14ac:dyDescent="0.25">
      <c r="A62" s="6" t="s">
        <v>63</v>
      </c>
      <c r="B62" s="78" t="s">
        <v>493</v>
      </c>
      <c r="C62" s="78"/>
      <c r="D62" s="78"/>
      <c r="E62" s="7" t="s">
        <v>466</v>
      </c>
      <c r="F62" s="13">
        <v>128.80000000000001</v>
      </c>
      <c r="G62" s="42"/>
      <c r="H62" s="8">
        <f t="shared" si="2"/>
        <v>0</v>
      </c>
      <c r="I62" s="9"/>
    </row>
    <row r="63" spans="1:9" ht="27.95" customHeight="1" x14ac:dyDescent="0.25">
      <c r="A63" s="6" t="s">
        <v>64</v>
      </c>
      <c r="B63" s="84" t="s">
        <v>465</v>
      </c>
      <c r="C63" s="78"/>
      <c r="D63" s="78"/>
      <c r="E63" s="24" t="s">
        <v>464</v>
      </c>
      <c r="F63" s="13">
        <v>25.76</v>
      </c>
      <c r="G63" s="42"/>
      <c r="H63" s="8">
        <f t="shared" si="2"/>
        <v>0</v>
      </c>
      <c r="I63" s="9"/>
    </row>
    <row r="64" spans="1:9" x14ac:dyDescent="0.25">
      <c r="A64" s="6" t="s">
        <v>65</v>
      </c>
      <c r="B64" s="78" t="s">
        <v>19</v>
      </c>
      <c r="C64" s="78"/>
      <c r="D64" s="78"/>
      <c r="E64" s="7" t="s">
        <v>20</v>
      </c>
      <c r="F64" s="10">
        <v>42.503999999999998</v>
      </c>
      <c r="G64" s="42"/>
      <c r="H64" s="8">
        <f t="shared" si="2"/>
        <v>0</v>
      </c>
      <c r="I64" s="9"/>
    </row>
    <row r="65" spans="1:9" ht="27.95" customHeight="1" x14ac:dyDescent="0.25">
      <c r="A65" s="6" t="s">
        <v>66</v>
      </c>
      <c r="B65" s="78" t="s">
        <v>22</v>
      </c>
      <c r="C65" s="78"/>
      <c r="D65" s="78"/>
      <c r="E65" s="24" t="s">
        <v>25</v>
      </c>
      <c r="F65" s="13">
        <v>128.80000000000001</v>
      </c>
      <c r="G65" s="42"/>
      <c r="H65" s="8">
        <f t="shared" si="2"/>
        <v>0</v>
      </c>
      <c r="I65" s="9"/>
    </row>
    <row r="66" spans="1:9" x14ac:dyDescent="0.25">
      <c r="A66" s="6" t="s">
        <v>67</v>
      </c>
      <c r="B66" s="78" t="s">
        <v>24</v>
      </c>
      <c r="C66" s="78"/>
      <c r="D66" s="78"/>
      <c r="E66" s="7" t="s">
        <v>25</v>
      </c>
      <c r="F66" s="13">
        <v>141.68</v>
      </c>
      <c r="G66" s="42"/>
      <c r="H66" s="8">
        <f t="shared" si="2"/>
        <v>0</v>
      </c>
      <c r="I66" s="9"/>
    </row>
    <row r="67" spans="1:9" ht="27.95" customHeight="1" x14ac:dyDescent="0.25">
      <c r="A67" s="6" t="s">
        <v>68</v>
      </c>
      <c r="B67" s="84" t="s">
        <v>469</v>
      </c>
      <c r="C67" s="78"/>
      <c r="D67" s="78"/>
      <c r="E67" s="24" t="s">
        <v>25</v>
      </c>
      <c r="F67" s="13">
        <v>128.80000000000001</v>
      </c>
      <c r="G67" s="42"/>
      <c r="H67" s="8">
        <f t="shared" si="2"/>
        <v>0</v>
      </c>
      <c r="I67" s="9"/>
    </row>
    <row r="68" spans="1:9" x14ac:dyDescent="0.25">
      <c r="A68" s="6" t="s">
        <v>69</v>
      </c>
      <c r="B68" s="78" t="s">
        <v>29</v>
      </c>
      <c r="C68" s="78"/>
      <c r="D68" s="78"/>
      <c r="E68" s="7" t="s">
        <v>30</v>
      </c>
      <c r="F68" s="10">
        <v>40.572000000000003</v>
      </c>
      <c r="G68" s="42"/>
      <c r="H68" s="8">
        <f t="shared" si="2"/>
        <v>0</v>
      </c>
      <c r="I68" s="9"/>
    </row>
    <row r="69" spans="1:9" x14ac:dyDescent="0.25">
      <c r="A69" s="6" t="s">
        <v>70</v>
      </c>
      <c r="B69" s="78" t="s">
        <v>32</v>
      </c>
      <c r="C69" s="78"/>
      <c r="D69" s="78"/>
      <c r="E69" s="7" t="s">
        <v>30</v>
      </c>
      <c r="F69" s="10">
        <v>1.9319999999999999</v>
      </c>
      <c r="G69" s="42"/>
      <c r="H69" s="8">
        <f t="shared" si="2"/>
        <v>0</v>
      </c>
      <c r="I69" s="9"/>
    </row>
    <row r="70" spans="1:9" ht="27.95" customHeight="1" x14ac:dyDescent="0.25">
      <c r="A70" s="6" t="s">
        <v>71</v>
      </c>
      <c r="B70" s="78" t="s">
        <v>34</v>
      </c>
      <c r="C70" s="78"/>
      <c r="D70" s="78"/>
      <c r="E70" s="7" t="s">
        <v>20</v>
      </c>
      <c r="F70" s="10">
        <v>8.4000000000000005E-2</v>
      </c>
      <c r="G70" s="42"/>
      <c r="H70" s="8">
        <f t="shared" si="2"/>
        <v>0</v>
      </c>
      <c r="I70" s="9"/>
    </row>
    <row r="71" spans="1:9" x14ac:dyDescent="0.25">
      <c r="A71" s="6" t="s">
        <v>72</v>
      </c>
      <c r="B71" s="78" t="s">
        <v>36</v>
      </c>
      <c r="C71" s="78"/>
      <c r="D71" s="78"/>
      <c r="E71" s="7" t="s">
        <v>20</v>
      </c>
      <c r="F71" s="10">
        <v>8.6999999999999994E-2</v>
      </c>
      <c r="G71" s="42"/>
      <c r="H71" s="8">
        <f t="shared" si="2"/>
        <v>0</v>
      </c>
      <c r="I71" s="9"/>
    </row>
    <row r="72" spans="1:9" ht="29.45" customHeight="1" x14ac:dyDescent="0.25">
      <c r="A72" s="6" t="s">
        <v>73</v>
      </c>
      <c r="B72" s="78" t="s">
        <v>467</v>
      </c>
      <c r="C72" s="78"/>
      <c r="D72" s="78"/>
      <c r="E72" s="24" t="s">
        <v>25</v>
      </c>
      <c r="F72" s="13">
        <v>128.80000000000001</v>
      </c>
      <c r="G72" s="42"/>
      <c r="H72" s="8">
        <f t="shared" si="2"/>
        <v>0</v>
      </c>
      <c r="I72" s="9"/>
    </row>
    <row r="73" spans="1:9" ht="14.45" customHeight="1" x14ac:dyDescent="0.25">
      <c r="A73" s="22" t="s">
        <v>39</v>
      </c>
      <c r="B73" s="22"/>
      <c r="C73" s="22"/>
      <c r="D73" s="22"/>
      <c r="E73" s="22"/>
      <c r="F73" s="22"/>
      <c r="G73" s="45"/>
      <c r="H73" s="8"/>
      <c r="I73" s="22"/>
    </row>
    <row r="74" spans="1:9" ht="27" customHeight="1" x14ac:dyDescent="0.25">
      <c r="A74" s="6" t="s">
        <v>74</v>
      </c>
      <c r="B74" s="78" t="s">
        <v>507</v>
      </c>
      <c r="C74" s="78"/>
      <c r="D74" s="78"/>
      <c r="E74" s="7" t="s">
        <v>20</v>
      </c>
      <c r="F74" s="10">
        <v>15.778</v>
      </c>
      <c r="G74" s="42"/>
      <c r="H74" s="8">
        <f t="shared" si="2"/>
        <v>0</v>
      </c>
      <c r="I74" s="9"/>
    </row>
    <row r="75" spans="1:9" x14ac:dyDescent="0.25">
      <c r="A75" s="6" t="s">
        <v>75</v>
      </c>
      <c r="B75" s="78" t="s">
        <v>36</v>
      </c>
      <c r="C75" s="78"/>
      <c r="D75" s="78"/>
      <c r="E75" s="7" t="s">
        <v>20</v>
      </c>
      <c r="F75" s="10">
        <v>1E-3</v>
      </c>
      <c r="G75" s="42"/>
      <c r="H75" s="8">
        <f t="shared" si="2"/>
        <v>0</v>
      </c>
      <c r="I75" s="9"/>
    </row>
    <row r="76" spans="1:9" ht="29.1" customHeight="1" x14ac:dyDescent="0.25">
      <c r="A76" s="6" t="s">
        <v>76</v>
      </c>
      <c r="B76" s="78" t="s">
        <v>467</v>
      </c>
      <c r="C76" s="78"/>
      <c r="D76" s="78"/>
      <c r="E76" s="24" t="s">
        <v>25</v>
      </c>
      <c r="F76" s="13">
        <v>128.80000000000001</v>
      </c>
      <c r="G76" s="42"/>
      <c r="H76" s="8">
        <f t="shared" si="2"/>
        <v>0</v>
      </c>
      <c r="I76" s="9"/>
    </row>
    <row r="77" spans="1:9" ht="14.45" customHeight="1" x14ac:dyDescent="0.25">
      <c r="A77" s="22" t="s">
        <v>44</v>
      </c>
      <c r="B77" s="22"/>
      <c r="C77" s="22"/>
      <c r="D77" s="22"/>
      <c r="E77" s="22"/>
      <c r="F77" s="22"/>
      <c r="G77" s="45"/>
      <c r="H77" s="8"/>
      <c r="I77" s="22"/>
    </row>
    <row r="78" spans="1:9" ht="28.5" customHeight="1" x14ac:dyDescent="0.25">
      <c r="A78" s="6" t="s">
        <v>77</v>
      </c>
      <c r="B78" s="78" t="s">
        <v>508</v>
      </c>
      <c r="C78" s="78"/>
      <c r="D78" s="78"/>
      <c r="E78" s="7" t="s">
        <v>20</v>
      </c>
      <c r="F78" s="10">
        <v>15.714</v>
      </c>
      <c r="G78" s="42"/>
      <c r="H78" s="8">
        <f t="shared" si="2"/>
        <v>0</v>
      </c>
      <c r="I78" s="9"/>
    </row>
    <row r="79" spans="1:9" x14ac:dyDescent="0.25">
      <c r="A79" s="6" t="s">
        <v>78</v>
      </c>
      <c r="B79" s="78" t="s">
        <v>36</v>
      </c>
      <c r="C79" s="78"/>
      <c r="D79" s="78"/>
      <c r="E79" s="7" t="s">
        <v>20</v>
      </c>
      <c r="F79" s="10">
        <v>1E-3</v>
      </c>
      <c r="G79" s="42"/>
      <c r="H79" s="8">
        <f t="shared" si="2"/>
        <v>0</v>
      </c>
      <c r="I79" s="9"/>
    </row>
    <row r="80" spans="1:9" x14ac:dyDescent="0.25">
      <c r="A80" s="60"/>
      <c r="B80" s="80" t="s">
        <v>569</v>
      </c>
      <c r="C80" s="80"/>
      <c r="D80" s="80"/>
      <c r="E80" s="80"/>
      <c r="F80" s="80"/>
      <c r="G80" s="80"/>
      <c r="H80" s="61">
        <f>SUM(H58:H79)</f>
        <v>0</v>
      </c>
      <c r="I80" s="62"/>
    </row>
    <row r="81" spans="1:9" x14ac:dyDescent="0.25">
      <c r="A81" s="60"/>
      <c r="B81" s="81" t="s">
        <v>492</v>
      </c>
      <c r="C81" s="81"/>
      <c r="D81" s="81"/>
      <c r="E81" s="81"/>
      <c r="F81" s="81"/>
      <c r="G81" s="81"/>
      <c r="H81" s="63">
        <f>0.22*H80</f>
        <v>0</v>
      </c>
      <c r="I81" s="62"/>
    </row>
    <row r="82" spans="1:9" x14ac:dyDescent="0.25">
      <c r="A82" s="60"/>
      <c r="B82" s="80" t="s">
        <v>61</v>
      </c>
      <c r="C82" s="80"/>
      <c r="D82" s="80"/>
      <c r="E82" s="80"/>
      <c r="F82" s="80"/>
      <c r="G82" s="80"/>
      <c r="H82" s="61">
        <f>H80+H81</f>
        <v>0</v>
      </c>
      <c r="I82" s="62"/>
    </row>
    <row r="83" spans="1:9" x14ac:dyDescent="0.25">
      <c r="A83" s="85" t="s">
        <v>541</v>
      </c>
      <c r="B83" s="85"/>
      <c r="C83" s="85"/>
      <c r="D83" s="85"/>
      <c r="E83" s="85"/>
      <c r="F83" s="85"/>
      <c r="G83" s="85"/>
      <c r="H83" s="85"/>
      <c r="I83" s="85"/>
    </row>
    <row r="84" spans="1:9" ht="29.1" customHeight="1" x14ac:dyDescent="0.25">
      <c r="A84" s="6" t="s">
        <v>79</v>
      </c>
      <c r="B84" s="78" t="s">
        <v>9</v>
      </c>
      <c r="C84" s="78"/>
      <c r="D84" s="78"/>
      <c r="E84" s="24" t="s">
        <v>30</v>
      </c>
      <c r="F84" s="15">
        <v>153</v>
      </c>
      <c r="G84" s="42"/>
      <c r="H84" s="8">
        <f>G84*F84</f>
        <v>0</v>
      </c>
      <c r="I84" s="9"/>
    </row>
    <row r="85" spans="1:9" ht="27" customHeight="1" x14ac:dyDescent="0.25">
      <c r="A85" s="6" t="s">
        <v>80</v>
      </c>
      <c r="B85" s="78" t="s">
        <v>11</v>
      </c>
      <c r="C85" s="78"/>
      <c r="D85" s="78"/>
      <c r="E85" s="7" t="s">
        <v>12</v>
      </c>
      <c r="F85" s="13">
        <v>267.75</v>
      </c>
      <c r="G85" s="42"/>
      <c r="H85" s="8">
        <f t="shared" ref="H85:H123" si="3">G85*F85</f>
        <v>0</v>
      </c>
      <c r="I85" s="9"/>
    </row>
    <row r="86" spans="1:9" ht="29.1" customHeight="1" x14ac:dyDescent="0.25">
      <c r="A86" s="6" t="s">
        <v>81</v>
      </c>
      <c r="B86" s="78" t="s">
        <v>14</v>
      </c>
      <c r="C86" s="78"/>
      <c r="D86" s="78"/>
      <c r="E86" s="7" t="s">
        <v>12</v>
      </c>
      <c r="F86" s="13">
        <v>267.75</v>
      </c>
      <c r="G86" s="42"/>
      <c r="H86" s="8">
        <f t="shared" si="3"/>
        <v>0</v>
      </c>
      <c r="I86" s="9"/>
    </row>
    <row r="87" spans="1:9" ht="14.45" customHeight="1" x14ac:dyDescent="0.25">
      <c r="A87" s="22" t="s">
        <v>88</v>
      </c>
      <c r="B87" s="22"/>
      <c r="C87" s="22"/>
      <c r="D87" s="22"/>
      <c r="E87" s="22"/>
      <c r="F87" s="22"/>
      <c r="G87" s="45"/>
      <c r="H87" s="8"/>
      <c r="I87" s="22"/>
    </row>
    <row r="88" spans="1:9" x14ac:dyDescent="0.25">
      <c r="A88" s="6" t="s">
        <v>82</v>
      </c>
      <c r="B88" s="78" t="s">
        <v>90</v>
      </c>
      <c r="C88" s="78"/>
      <c r="D88" s="78"/>
      <c r="E88" s="24" t="s">
        <v>25</v>
      </c>
      <c r="F88" s="15">
        <v>478.2</v>
      </c>
      <c r="G88" s="42"/>
      <c r="H88" s="8">
        <f t="shared" si="3"/>
        <v>0</v>
      </c>
      <c r="I88" s="9"/>
    </row>
    <row r="89" spans="1:9" ht="27.95" customHeight="1" x14ac:dyDescent="0.25">
      <c r="A89" s="6" t="s">
        <v>83</v>
      </c>
      <c r="B89" s="84" t="s">
        <v>470</v>
      </c>
      <c r="C89" s="78"/>
      <c r="D89" s="78"/>
      <c r="E89" s="24" t="s">
        <v>25</v>
      </c>
      <c r="F89" s="15">
        <v>478.2</v>
      </c>
      <c r="G89" s="42"/>
      <c r="H89" s="8">
        <f t="shared" si="3"/>
        <v>0</v>
      </c>
      <c r="I89" s="9"/>
    </row>
    <row r="90" spans="1:9" x14ac:dyDescent="0.25">
      <c r="A90" s="6" t="s">
        <v>84</v>
      </c>
      <c r="B90" s="78" t="s">
        <v>29</v>
      </c>
      <c r="C90" s="78"/>
      <c r="D90" s="78"/>
      <c r="E90" s="7" t="s">
        <v>30</v>
      </c>
      <c r="F90" s="12">
        <v>120.5064</v>
      </c>
      <c r="G90" s="42"/>
      <c r="H90" s="8">
        <f t="shared" si="3"/>
        <v>0</v>
      </c>
      <c r="I90" s="9"/>
    </row>
    <row r="91" spans="1:9" x14ac:dyDescent="0.25">
      <c r="A91" s="6" t="s">
        <v>85</v>
      </c>
      <c r="B91" s="78" t="s">
        <v>32</v>
      </c>
      <c r="C91" s="78"/>
      <c r="D91" s="78"/>
      <c r="E91" s="7" t="s">
        <v>30</v>
      </c>
      <c r="F91" s="10">
        <v>7.173</v>
      </c>
      <c r="G91" s="42"/>
      <c r="H91" s="8">
        <f t="shared" si="3"/>
        <v>0</v>
      </c>
      <c r="I91" s="9"/>
    </row>
    <row r="92" spans="1:9" ht="30" customHeight="1" x14ac:dyDescent="0.25">
      <c r="A92" s="6" t="s">
        <v>86</v>
      </c>
      <c r="B92" s="78" t="s">
        <v>22</v>
      </c>
      <c r="C92" s="78"/>
      <c r="D92" s="78"/>
      <c r="E92" s="24" t="s">
        <v>466</v>
      </c>
      <c r="F92" s="15">
        <v>478.2</v>
      </c>
      <c r="G92" s="42"/>
      <c r="H92" s="8">
        <f t="shared" si="3"/>
        <v>0</v>
      </c>
      <c r="I92" s="9"/>
    </row>
    <row r="93" spans="1:9" x14ac:dyDescent="0.25">
      <c r="A93" s="6" t="s">
        <v>87</v>
      </c>
      <c r="B93" s="78" t="s">
        <v>24</v>
      </c>
      <c r="C93" s="78"/>
      <c r="D93" s="78"/>
      <c r="E93" s="7" t="s">
        <v>25</v>
      </c>
      <c r="F93" s="10">
        <v>526.10799999999995</v>
      </c>
      <c r="G93" s="42"/>
      <c r="H93" s="8">
        <f t="shared" si="3"/>
        <v>0</v>
      </c>
      <c r="I93" s="9"/>
    </row>
    <row r="94" spans="1:9" ht="14.45" customHeight="1" x14ac:dyDescent="0.25">
      <c r="A94" s="22" t="s">
        <v>97</v>
      </c>
      <c r="B94" s="22"/>
      <c r="C94" s="22"/>
      <c r="D94" s="22"/>
      <c r="E94" s="22"/>
      <c r="F94" s="22"/>
      <c r="G94" s="45"/>
      <c r="H94" s="8"/>
      <c r="I94" s="22"/>
    </row>
    <row r="95" spans="1:9" x14ac:dyDescent="0.25">
      <c r="A95" s="6" t="s">
        <v>89</v>
      </c>
      <c r="B95" s="78" t="s">
        <v>90</v>
      </c>
      <c r="C95" s="78"/>
      <c r="D95" s="78"/>
      <c r="E95" s="24" t="s">
        <v>25</v>
      </c>
      <c r="F95" s="15">
        <v>169.4</v>
      </c>
      <c r="G95" s="42"/>
      <c r="H95" s="8">
        <f t="shared" si="3"/>
        <v>0</v>
      </c>
      <c r="I95" s="9"/>
    </row>
    <row r="96" spans="1:9" ht="30" customHeight="1" x14ac:dyDescent="0.25">
      <c r="A96" s="6" t="s">
        <v>91</v>
      </c>
      <c r="B96" s="84" t="s">
        <v>469</v>
      </c>
      <c r="C96" s="78"/>
      <c r="D96" s="78"/>
      <c r="E96" s="24" t="s">
        <v>466</v>
      </c>
      <c r="F96" s="15">
        <v>169.4</v>
      </c>
      <c r="G96" s="42"/>
      <c r="H96" s="8">
        <f t="shared" si="3"/>
        <v>0</v>
      </c>
      <c r="I96" s="9"/>
    </row>
    <row r="97" spans="1:9" x14ac:dyDescent="0.25">
      <c r="A97" s="6" t="s">
        <v>92</v>
      </c>
      <c r="B97" s="78" t="s">
        <v>29</v>
      </c>
      <c r="C97" s="78"/>
      <c r="D97" s="78"/>
      <c r="E97" s="7" t="s">
        <v>30</v>
      </c>
      <c r="F97" s="10">
        <v>53.360999999999997</v>
      </c>
      <c r="G97" s="42"/>
      <c r="H97" s="8">
        <f t="shared" si="3"/>
        <v>0</v>
      </c>
      <c r="I97" s="9"/>
    </row>
    <row r="98" spans="1:9" x14ac:dyDescent="0.25">
      <c r="A98" s="6" t="s">
        <v>93</v>
      </c>
      <c r="B98" s="78" t="s">
        <v>32</v>
      </c>
      <c r="C98" s="78"/>
      <c r="D98" s="78"/>
      <c r="E98" s="7" t="s">
        <v>30</v>
      </c>
      <c r="F98" s="10">
        <v>2.5409999999999999</v>
      </c>
      <c r="G98" s="42"/>
      <c r="H98" s="8">
        <f t="shared" si="3"/>
        <v>0</v>
      </c>
      <c r="I98" s="9"/>
    </row>
    <row r="99" spans="1:9" ht="27.95" customHeight="1" x14ac:dyDescent="0.25">
      <c r="A99" s="6" t="s">
        <v>94</v>
      </c>
      <c r="B99" s="78" t="s">
        <v>22</v>
      </c>
      <c r="C99" s="78"/>
      <c r="D99" s="78"/>
      <c r="E99" s="24" t="s">
        <v>25</v>
      </c>
      <c r="F99" s="15">
        <v>169.4</v>
      </c>
      <c r="G99" s="42"/>
      <c r="H99" s="8">
        <f t="shared" si="3"/>
        <v>0</v>
      </c>
      <c r="I99" s="9"/>
    </row>
    <row r="100" spans="1:9" x14ac:dyDescent="0.25">
      <c r="A100" s="6" t="s">
        <v>95</v>
      </c>
      <c r="B100" s="78" t="s">
        <v>105</v>
      </c>
      <c r="C100" s="78"/>
      <c r="D100" s="78"/>
      <c r="E100" s="7" t="s">
        <v>25</v>
      </c>
      <c r="F100" s="13">
        <v>203.28</v>
      </c>
      <c r="G100" s="42"/>
      <c r="H100" s="8">
        <f t="shared" si="3"/>
        <v>0</v>
      </c>
      <c r="I100" s="9"/>
    </row>
    <row r="101" spans="1:9" ht="27.95" customHeight="1" x14ac:dyDescent="0.25">
      <c r="A101" s="6" t="s">
        <v>96</v>
      </c>
      <c r="B101" s="84" t="s">
        <v>471</v>
      </c>
      <c r="C101" s="78"/>
      <c r="D101" s="78"/>
      <c r="E101" s="24" t="s">
        <v>25</v>
      </c>
      <c r="F101" s="15">
        <v>169.4</v>
      </c>
      <c r="G101" s="42"/>
      <c r="H101" s="8">
        <f t="shared" si="3"/>
        <v>0</v>
      </c>
      <c r="I101" s="9"/>
    </row>
    <row r="102" spans="1:9" x14ac:dyDescent="0.25">
      <c r="A102" s="6" t="s">
        <v>98</v>
      </c>
      <c r="B102" s="78" t="s">
        <v>109</v>
      </c>
      <c r="C102" s="78"/>
      <c r="D102" s="78"/>
      <c r="E102" s="7" t="s">
        <v>30</v>
      </c>
      <c r="F102" s="12">
        <v>17.2788</v>
      </c>
      <c r="G102" s="42"/>
      <c r="H102" s="8">
        <f t="shared" si="3"/>
        <v>0</v>
      </c>
      <c r="I102" s="9"/>
    </row>
    <row r="103" spans="1:9" x14ac:dyDescent="0.25">
      <c r="A103" s="6" t="s">
        <v>99</v>
      </c>
      <c r="B103" s="78" t="s">
        <v>111</v>
      </c>
      <c r="C103" s="78"/>
      <c r="D103" s="78"/>
      <c r="E103" s="24" t="s">
        <v>25</v>
      </c>
      <c r="F103" s="15">
        <v>169.4</v>
      </c>
      <c r="G103" s="42"/>
      <c r="H103" s="8">
        <f t="shared" si="3"/>
        <v>0</v>
      </c>
      <c r="I103" s="9"/>
    </row>
    <row r="104" spans="1:9" x14ac:dyDescent="0.25">
      <c r="A104" s="6" t="s">
        <v>100</v>
      </c>
      <c r="B104" s="78" t="s">
        <v>113</v>
      </c>
      <c r="C104" s="78"/>
      <c r="D104" s="78"/>
      <c r="E104" s="7" t="s">
        <v>25</v>
      </c>
      <c r="F104" s="13">
        <v>203.28</v>
      </c>
      <c r="G104" s="42"/>
      <c r="H104" s="8">
        <f t="shared" si="3"/>
        <v>0</v>
      </c>
      <c r="I104" s="9"/>
    </row>
    <row r="105" spans="1:9" ht="14.45" customHeight="1" x14ac:dyDescent="0.25">
      <c r="A105" s="22" t="s">
        <v>510</v>
      </c>
      <c r="B105" s="22"/>
      <c r="C105" s="22"/>
      <c r="D105" s="22"/>
      <c r="E105" s="22"/>
      <c r="F105" s="22"/>
      <c r="G105" s="45"/>
      <c r="H105" s="8"/>
      <c r="I105" s="22"/>
    </row>
    <row r="106" spans="1:9" ht="30" customHeight="1" x14ac:dyDescent="0.25">
      <c r="A106" s="6" t="s">
        <v>101</v>
      </c>
      <c r="B106" s="84" t="s">
        <v>472</v>
      </c>
      <c r="C106" s="78"/>
      <c r="D106" s="78"/>
      <c r="E106" s="24" t="s">
        <v>30</v>
      </c>
      <c r="F106" s="13">
        <v>150.19999999999999</v>
      </c>
      <c r="G106" s="42"/>
      <c r="H106" s="8">
        <f t="shared" si="3"/>
        <v>0</v>
      </c>
      <c r="I106" s="9"/>
    </row>
    <row r="107" spans="1:9" x14ac:dyDescent="0.25">
      <c r="A107" s="6" t="s">
        <v>102</v>
      </c>
      <c r="B107" s="78" t="s">
        <v>32</v>
      </c>
      <c r="C107" s="78"/>
      <c r="D107" s="78"/>
      <c r="E107" s="7" t="s">
        <v>30</v>
      </c>
      <c r="F107" s="10">
        <v>189.25</v>
      </c>
      <c r="G107" s="42"/>
      <c r="H107" s="8">
        <f t="shared" si="3"/>
        <v>0</v>
      </c>
      <c r="I107" s="9"/>
    </row>
    <row r="108" spans="1:9" ht="26.45" customHeight="1" x14ac:dyDescent="0.25">
      <c r="A108" s="6" t="s">
        <v>103</v>
      </c>
      <c r="B108" s="78" t="s">
        <v>22</v>
      </c>
      <c r="C108" s="78"/>
      <c r="D108" s="78"/>
      <c r="E108" s="24" t="s">
        <v>466</v>
      </c>
      <c r="F108" s="15">
        <v>823</v>
      </c>
      <c r="G108" s="42"/>
      <c r="H108" s="8">
        <f t="shared" si="3"/>
        <v>0</v>
      </c>
      <c r="I108" s="9"/>
    </row>
    <row r="109" spans="1:9" x14ac:dyDescent="0.25">
      <c r="A109" s="6" t="s">
        <v>104</v>
      </c>
      <c r="B109" s="78" t="s">
        <v>118</v>
      </c>
      <c r="C109" s="78"/>
      <c r="D109" s="78"/>
      <c r="E109" s="7" t="s">
        <v>25</v>
      </c>
      <c r="F109" s="15">
        <v>905.3</v>
      </c>
      <c r="G109" s="42"/>
      <c r="H109" s="8">
        <f t="shared" si="3"/>
        <v>0</v>
      </c>
      <c r="I109" s="9"/>
    </row>
    <row r="110" spans="1:9" ht="27.6" customHeight="1" x14ac:dyDescent="0.25">
      <c r="A110" s="6" t="s">
        <v>106</v>
      </c>
      <c r="B110" s="84" t="s">
        <v>473</v>
      </c>
      <c r="C110" s="78"/>
      <c r="D110" s="78"/>
      <c r="E110" s="24" t="s">
        <v>25</v>
      </c>
      <c r="F110" s="15">
        <v>823</v>
      </c>
      <c r="G110" s="42"/>
      <c r="H110" s="8">
        <f t="shared" si="3"/>
        <v>0</v>
      </c>
      <c r="I110" s="9"/>
    </row>
    <row r="111" spans="1:9" x14ac:dyDescent="0.25">
      <c r="A111" s="6" t="s">
        <v>107</v>
      </c>
      <c r="B111" s="78" t="s">
        <v>122</v>
      </c>
      <c r="C111" s="78"/>
      <c r="D111" s="78"/>
      <c r="E111" s="7" t="s">
        <v>30</v>
      </c>
      <c r="F111" s="13">
        <v>41.97</v>
      </c>
      <c r="G111" s="42"/>
      <c r="H111" s="8">
        <f t="shared" si="3"/>
        <v>0</v>
      </c>
      <c r="I111" s="9"/>
    </row>
    <row r="112" spans="1:9" x14ac:dyDescent="0.25">
      <c r="A112" s="6" t="s">
        <v>108</v>
      </c>
      <c r="B112" s="78" t="s">
        <v>111</v>
      </c>
      <c r="C112" s="78"/>
      <c r="D112" s="78"/>
      <c r="E112" s="24" t="s">
        <v>466</v>
      </c>
      <c r="F112" s="15">
        <v>823</v>
      </c>
      <c r="G112" s="42"/>
      <c r="H112" s="8">
        <f t="shared" si="3"/>
        <v>0</v>
      </c>
      <c r="I112" s="9"/>
    </row>
    <row r="113" spans="1:12" x14ac:dyDescent="0.25">
      <c r="A113" s="6" t="s">
        <v>110</v>
      </c>
      <c r="B113" s="78" t="s">
        <v>113</v>
      </c>
      <c r="C113" s="78"/>
      <c r="D113" s="78"/>
      <c r="E113" s="7" t="s">
        <v>25</v>
      </c>
      <c r="F113" s="13">
        <v>987.6</v>
      </c>
      <c r="G113" s="42"/>
      <c r="H113" s="8">
        <f t="shared" si="3"/>
        <v>0</v>
      </c>
      <c r="I113" s="9"/>
    </row>
    <row r="114" spans="1:12" ht="14.45" customHeight="1" x14ac:dyDescent="0.25">
      <c r="A114" s="22" t="s">
        <v>511</v>
      </c>
      <c r="B114" s="22"/>
      <c r="C114" s="22"/>
      <c r="D114" s="22"/>
      <c r="E114" s="22"/>
      <c r="F114" s="22"/>
      <c r="G114" s="45"/>
      <c r="H114" s="8"/>
      <c r="I114" s="22"/>
    </row>
    <row r="115" spans="1:12" ht="41.45" customHeight="1" x14ac:dyDescent="0.25">
      <c r="A115" s="6" t="s">
        <v>112</v>
      </c>
      <c r="B115" s="78" t="s">
        <v>126</v>
      </c>
      <c r="C115" s="78"/>
      <c r="D115" s="78"/>
      <c r="E115" s="24" t="s">
        <v>25</v>
      </c>
      <c r="F115" s="13">
        <v>1470.6</v>
      </c>
      <c r="G115" s="42"/>
      <c r="H115" s="8">
        <f t="shared" si="3"/>
        <v>0</v>
      </c>
      <c r="I115" s="9"/>
    </row>
    <row r="116" spans="1:12" x14ac:dyDescent="0.25">
      <c r="A116" s="6" t="s">
        <v>114</v>
      </c>
      <c r="B116" s="78" t="s">
        <v>128</v>
      </c>
      <c r="C116" s="78"/>
      <c r="D116" s="78"/>
      <c r="E116" s="7" t="s">
        <v>20</v>
      </c>
      <c r="F116" s="13">
        <v>79.63</v>
      </c>
      <c r="G116" s="42"/>
      <c r="H116" s="8">
        <f t="shared" si="3"/>
        <v>0</v>
      </c>
      <c r="I116" s="9"/>
    </row>
    <row r="117" spans="1:12" ht="27.95" customHeight="1" x14ac:dyDescent="0.25">
      <c r="A117" s="49" t="s">
        <v>115</v>
      </c>
      <c r="B117" s="75" t="s">
        <v>130</v>
      </c>
      <c r="C117" s="75"/>
      <c r="D117" s="75"/>
      <c r="E117" s="51" t="s">
        <v>25</v>
      </c>
      <c r="F117" s="52">
        <f>585.2*1.05</f>
        <v>614.46</v>
      </c>
      <c r="G117" s="53"/>
      <c r="H117" s="53">
        <f t="shared" si="3"/>
        <v>0</v>
      </c>
      <c r="I117" s="50" t="s">
        <v>574</v>
      </c>
    </row>
    <row r="118" spans="1:12" ht="27.95" customHeight="1" x14ac:dyDescent="0.25">
      <c r="A118" s="49" t="s">
        <v>116</v>
      </c>
      <c r="B118" s="75" t="s">
        <v>132</v>
      </c>
      <c r="C118" s="75"/>
      <c r="D118" s="75"/>
      <c r="E118" s="51" t="s">
        <v>25</v>
      </c>
      <c r="F118" s="52">
        <f>292.2*1.05</f>
        <v>306.81</v>
      </c>
      <c r="G118" s="53"/>
      <c r="H118" s="53">
        <f t="shared" si="3"/>
        <v>0</v>
      </c>
      <c r="I118" s="50" t="s">
        <v>574</v>
      </c>
    </row>
    <row r="119" spans="1:12" ht="27.95" customHeight="1" x14ac:dyDescent="0.25">
      <c r="A119" s="49" t="s">
        <v>117</v>
      </c>
      <c r="B119" s="75" t="s">
        <v>134</v>
      </c>
      <c r="C119" s="75"/>
      <c r="D119" s="75"/>
      <c r="E119" s="51" t="s">
        <v>25</v>
      </c>
      <c r="F119" s="54">
        <f>120.5*1.05</f>
        <v>126.52500000000001</v>
      </c>
      <c r="G119" s="53"/>
      <c r="H119" s="53">
        <f t="shared" si="3"/>
        <v>0</v>
      </c>
      <c r="I119" s="50" t="s">
        <v>574</v>
      </c>
    </row>
    <row r="120" spans="1:12" ht="27.95" customHeight="1" x14ac:dyDescent="0.25">
      <c r="A120" s="49" t="s">
        <v>119</v>
      </c>
      <c r="B120" s="75" t="s">
        <v>136</v>
      </c>
      <c r="C120" s="75"/>
      <c r="D120" s="75"/>
      <c r="E120" s="51" t="s">
        <v>25</v>
      </c>
      <c r="F120" s="54">
        <f>169.7*1.05</f>
        <v>178.185</v>
      </c>
      <c r="G120" s="53"/>
      <c r="H120" s="53">
        <f t="shared" si="3"/>
        <v>0</v>
      </c>
      <c r="I120" s="50" t="s">
        <v>574</v>
      </c>
    </row>
    <row r="121" spans="1:12" ht="27.95" customHeight="1" x14ac:dyDescent="0.25">
      <c r="A121" s="49" t="s">
        <v>120</v>
      </c>
      <c r="B121" s="75" t="s">
        <v>138</v>
      </c>
      <c r="C121" s="75"/>
      <c r="D121" s="75"/>
      <c r="E121" s="51" t="s">
        <v>25</v>
      </c>
      <c r="F121" s="54">
        <f>66.7*1.05</f>
        <v>70.035000000000011</v>
      </c>
      <c r="G121" s="53"/>
      <c r="H121" s="53">
        <f t="shared" si="3"/>
        <v>0</v>
      </c>
      <c r="I121" s="50" t="s">
        <v>574</v>
      </c>
    </row>
    <row r="122" spans="1:12" ht="27.95" customHeight="1" x14ac:dyDescent="0.25">
      <c r="A122" s="49" t="s">
        <v>121</v>
      </c>
      <c r="B122" s="75" t="s">
        <v>140</v>
      </c>
      <c r="C122" s="75"/>
      <c r="D122" s="75"/>
      <c r="E122" s="51" t="s">
        <v>25</v>
      </c>
      <c r="F122" s="54">
        <f>236.3*1.05</f>
        <v>248.11500000000001</v>
      </c>
      <c r="G122" s="53"/>
      <c r="H122" s="53">
        <f t="shared" si="3"/>
        <v>0</v>
      </c>
      <c r="I122" s="50" t="s">
        <v>574</v>
      </c>
    </row>
    <row r="123" spans="1:12" x14ac:dyDescent="0.25">
      <c r="A123" s="6" t="s">
        <v>123</v>
      </c>
      <c r="B123" s="78" t="s">
        <v>142</v>
      </c>
      <c r="C123" s="78"/>
      <c r="D123" s="78"/>
      <c r="E123" s="7" t="s">
        <v>143</v>
      </c>
      <c r="F123" s="14">
        <v>6</v>
      </c>
      <c r="G123" s="42"/>
      <c r="H123" s="8">
        <f t="shared" si="3"/>
        <v>0</v>
      </c>
      <c r="I123" s="9"/>
      <c r="L123" s="33"/>
    </row>
    <row r="124" spans="1:12" x14ac:dyDescent="0.25">
      <c r="A124" s="60"/>
      <c r="B124" s="80" t="s">
        <v>568</v>
      </c>
      <c r="C124" s="80"/>
      <c r="D124" s="80"/>
      <c r="E124" s="80"/>
      <c r="F124" s="80"/>
      <c r="G124" s="80"/>
      <c r="H124" s="61">
        <f>SUM(H84:H123)</f>
        <v>0</v>
      </c>
      <c r="I124" s="62"/>
    </row>
    <row r="125" spans="1:12" x14ac:dyDescent="0.25">
      <c r="A125" s="60"/>
      <c r="B125" s="81" t="s">
        <v>492</v>
      </c>
      <c r="C125" s="81"/>
      <c r="D125" s="81"/>
      <c r="E125" s="81"/>
      <c r="F125" s="81"/>
      <c r="G125" s="81"/>
      <c r="H125" s="63">
        <f>0.22*H124</f>
        <v>0</v>
      </c>
      <c r="I125" s="62"/>
    </row>
    <row r="126" spans="1:12" x14ac:dyDescent="0.25">
      <c r="A126" s="60"/>
      <c r="B126" s="80" t="s">
        <v>61</v>
      </c>
      <c r="C126" s="80"/>
      <c r="D126" s="80"/>
      <c r="E126" s="80"/>
      <c r="F126" s="80"/>
      <c r="G126" s="80"/>
      <c r="H126" s="61">
        <f>H124+H125</f>
        <v>0</v>
      </c>
      <c r="I126" s="62"/>
    </row>
    <row r="127" spans="1:12" x14ac:dyDescent="0.25">
      <c r="A127" s="85" t="s">
        <v>542</v>
      </c>
      <c r="B127" s="85"/>
      <c r="C127" s="85"/>
      <c r="D127" s="85"/>
      <c r="E127" s="85"/>
      <c r="F127" s="85"/>
      <c r="G127" s="85"/>
      <c r="H127" s="85"/>
      <c r="I127" s="85"/>
    </row>
    <row r="128" spans="1:12" ht="14.45" customHeight="1" x14ac:dyDescent="0.25">
      <c r="A128" s="22" t="s">
        <v>144</v>
      </c>
      <c r="B128" s="22"/>
      <c r="C128" s="22"/>
      <c r="D128" s="22"/>
      <c r="E128" s="22"/>
      <c r="F128" s="22"/>
      <c r="G128" s="22"/>
      <c r="H128" s="22"/>
      <c r="I128" s="22"/>
    </row>
    <row r="129" spans="1:9" ht="29.45" customHeight="1" x14ac:dyDescent="0.25">
      <c r="A129" s="6" t="s">
        <v>124</v>
      </c>
      <c r="B129" s="84" t="s">
        <v>474</v>
      </c>
      <c r="C129" s="78"/>
      <c r="D129" s="78"/>
      <c r="E129" s="24" t="s">
        <v>30</v>
      </c>
      <c r="F129" s="13">
        <v>87.4</v>
      </c>
      <c r="G129" s="42"/>
      <c r="H129" s="8">
        <f>G129*F129</f>
        <v>0</v>
      </c>
      <c r="I129" s="9"/>
    </row>
    <row r="130" spans="1:9" x14ac:dyDescent="0.25">
      <c r="A130" s="6" t="s">
        <v>125</v>
      </c>
      <c r="B130" s="78" t="s">
        <v>32</v>
      </c>
      <c r="C130" s="78"/>
      <c r="D130" s="78"/>
      <c r="E130" s="7" t="s">
        <v>30</v>
      </c>
      <c r="F130" s="10">
        <v>110.124</v>
      </c>
      <c r="G130" s="42"/>
      <c r="H130" s="8">
        <f t="shared" ref="H130:H139" si="4">G130*F130</f>
        <v>0</v>
      </c>
      <c r="I130" s="9"/>
    </row>
    <row r="131" spans="1:9" ht="30" customHeight="1" x14ac:dyDescent="0.25">
      <c r="A131" s="6" t="s">
        <v>127</v>
      </c>
      <c r="B131" s="78" t="s">
        <v>22</v>
      </c>
      <c r="C131" s="78"/>
      <c r="D131" s="78"/>
      <c r="E131" s="24" t="s">
        <v>25</v>
      </c>
      <c r="F131" s="13">
        <v>208.05</v>
      </c>
      <c r="G131" s="42"/>
      <c r="H131" s="8">
        <f t="shared" si="4"/>
        <v>0</v>
      </c>
      <c r="I131" s="9"/>
    </row>
    <row r="132" spans="1:9" x14ac:dyDescent="0.25">
      <c r="A132" s="6" t="s">
        <v>129</v>
      </c>
      <c r="B132" s="78" t="s">
        <v>105</v>
      </c>
      <c r="C132" s="78"/>
      <c r="D132" s="78"/>
      <c r="E132" s="7" t="s">
        <v>25</v>
      </c>
      <c r="F132" s="13">
        <v>249.66</v>
      </c>
      <c r="G132" s="42"/>
      <c r="H132" s="8">
        <f t="shared" si="4"/>
        <v>0</v>
      </c>
      <c r="I132" s="9"/>
    </row>
    <row r="133" spans="1:9" ht="29.1" customHeight="1" x14ac:dyDescent="0.25">
      <c r="A133" s="6" t="s">
        <v>131</v>
      </c>
      <c r="B133" s="78" t="s">
        <v>512</v>
      </c>
      <c r="C133" s="78"/>
      <c r="D133" s="78"/>
      <c r="E133" s="24" t="s">
        <v>25</v>
      </c>
      <c r="F133" s="13">
        <v>208.05</v>
      </c>
      <c r="G133" s="42"/>
      <c r="H133" s="8">
        <f t="shared" si="4"/>
        <v>0</v>
      </c>
      <c r="I133" s="9"/>
    </row>
    <row r="134" spans="1:9" x14ac:dyDescent="0.25">
      <c r="A134" s="6" t="s">
        <v>133</v>
      </c>
      <c r="B134" s="78" t="s">
        <v>109</v>
      </c>
      <c r="C134" s="78"/>
      <c r="D134" s="78"/>
      <c r="E134" s="7" t="s">
        <v>30</v>
      </c>
      <c r="F134" s="12">
        <v>21.2211</v>
      </c>
      <c r="G134" s="42"/>
      <c r="H134" s="8">
        <f t="shared" si="4"/>
        <v>0</v>
      </c>
      <c r="I134" s="9"/>
    </row>
    <row r="135" spans="1:9" x14ac:dyDescent="0.25">
      <c r="A135" s="6" t="s">
        <v>135</v>
      </c>
      <c r="B135" s="78" t="s">
        <v>153</v>
      </c>
      <c r="C135" s="78"/>
      <c r="D135" s="78"/>
      <c r="E135" s="7" t="s">
        <v>30</v>
      </c>
      <c r="F135" s="12">
        <v>6.7500000000000004E-2</v>
      </c>
      <c r="G135" s="42"/>
      <c r="H135" s="8">
        <f t="shared" si="4"/>
        <v>0</v>
      </c>
      <c r="I135" s="9"/>
    </row>
    <row r="136" spans="1:9" ht="27.95" customHeight="1" x14ac:dyDescent="0.25">
      <c r="A136" s="6" t="s">
        <v>137</v>
      </c>
      <c r="B136" s="78" t="s">
        <v>111</v>
      </c>
      <c r="C136" s="78"/>
      <c r="D136" s="78"/>
      <c r="E136" s="24" t="s">
        <v>25</v>
      </c>
      <c r="F136" s="13">
        <v>208.05</v>
      </c>
      <c r="G136" s="42"/>
      <c r="H136" s="8">
        <f t="shared" si="4"/>
        <v>0</v>
      </c>
      <c r="I136" s="9"/>
    </row>
    <row r="137" spans="1:9" x14ac:dyDescent="0.25">
      <c r="A137" s="6" t="s">
        <v>139</v>
      </c>
      <c r="B137" s="78" t="s">
        <v>113</v>
      </c>
      <c r="C137" s="78"/>
      <c r="D137" s="78"/>
      <c r="E137" s="7" t="s">
        <v>25</v>
      </c>
      <c r="F137" s="13">
        <v>249.66</v>
      </c>
      <c r="G137" s="42"/>
      <c r="H137" s="8">
        <f t="shared" si="4"/>
        <v>0</v>
      </c>
      <c r="I137" s="9"/>
    </row>
    <row r="138" spans="1:9" ht="29.45" customHeight="1" x14ac:dyDescent="0.25">
      <c r="A138" s="6" t="s">
        <v>141</v>
      </c>
      <c r="B138" s="78" t="s">
        <v>157</v>
      </c>
      <c r="C138" s="78"/>
      <c r="D138" s="78"/>
      <c r="E138" s="7" t="s">
        <v>25</v>
      </c>
      <c r="F138" s="13">
        <v>208.05</v>
      </c>
      <c r="G138" s="42"/>
      <c r="H138" s="8">
        <f t="shared" si="4"/>
        <v>0</v>
      </c>
      <c r="I138" s="9"/>
    </row>
    <row r="139" spans="1:9" ht="29.45" customHeight="1" x14ac:dyDescent="0.25">
      <c r="A139" s="6" t="s">
        <v>145</v>
      </c>
      <c r="B139" s="78" t="s">
        <v>159</v>
      </c>
      <c r="C139" s="78"/>
      <c r="D139" s="78"/>
      <c r="E139" s="7" t="s">
        <v>25</v>
      </c>
      <c r="F139" s="13">
        <v>208.05</v>
      </c>
      <c r="G139" s="42"/>
      <c r="H139" s="8">
        <f t="shared" si="4"/>
        <v>0</v>
      </c>
      <c r="I139" s="9"/>
    </row>
    <row r="140" spans="1:9" x14ac:dyDescent="0.25">
      <c r="A140" s="60"/>
      <c r="B140" s="80" t="s">
        <v>567</v>
      </c>
      <c r="C140" s="80"/>
      <c r="D140" s="80"/>
      <c r="E140" s="80"/>
      <c r="F140" s="80"/>
      <c r="G140" s="80"/>
      <c r="H140" s="61">
        <f>SUM(H129:H139)</f>
        <v>0</v>
      </c>
      <c r="I140" s="62"/>
    </row>
    <row r="141" spans="1:9" x14ac:dyDescent="0.25">
      <c r="A141" s="60"/>
      <c r="B141" s="81" t="s">
        <v>492</v>
      </c>
      <c r="C141" s="81"/>
      <c r="D141" s="81"/>
      <c r="E141" s="81"/>
      <c r="F141" s="81"/>
      <c r="G141" s="81"/>
      <c r="H141" s="63">
        <f>0.22*H140</f>
        <v>0</v>
      </c>
      <c r="I141" s="62"/>
    </row>
    <row r="142" spans="1:9" x14ac:dyDescent="0.25">
      <c r="A142" s="60"/>
      <c r="B142" s="80" t="s">
        <v>61</v>
      </c>
      <c r="C142" s="80"/>
      <c r="D142" s="80"/>
      <c r="E142" s="80"/>
      <c r="F142" s="80"/>
      <c r="G142" s="80"/>
      <c r="H142" s="61">
        <f>H140+H141</f>
        <v>0</v>
      </c>
      <c r="I142" s="62"/>
    </row>
    <row r="143" spans="1:9" x14ac:dyDescent="0.25">
      <c r="A143" s="85" t="s">
        <v>543</v>
      </c>
      <c r="B143" s="85"/>
      <c r="C143" s="85"/>
      <c r="D143" s="85"/>
      <c r="E143" s="85"/>
      <c r="F143" s="85"/>
      <c r="G143" s="85"/>
      <c r="H143" s="85"/>
      <c r="I143" s="85"/>
    </row>
    <row r="144" spans="1:9" ht="27.95" customHeight="1" x14ac:dyDescent="0.25">
      <c r="A144" s="6" t="s">
        <v>146</v>
      </c>
      <c r="B144" s="78" t="s">
        <v>9</v>
      </c>
      <c r="C144" s="78"/>
      <c r="D144" s="78"/>
      <c r="E144" s="24" t="s">
        <v>464</v>
      </c>
      <c r="F144" s="13">
        <v>112.32</v>
      </c>
      <c r="G144" s="42"/>
      <c r="H144" s="8">
        <f>G144*F144</f>
        <v>0</v>
      </c>
      <c r="I144" s="9"/>
    </row>
    <row r="145" spans="1:9" ht="27.95" customHeight="1" x14ac:dyDescent="0.25">
      <c r="A145" s="6" t="s">
        <v>147</v>
      </c>
      <c r="B145" s="78" t="s">
        <v>11</v>
      </c>
      <c r="C145" s="78"/>
      <c r="D145" s="78"/>
      <c r="E145" s="7" t="s">
        <v>12</v>
      </c>
      <c r="F145" s="13">
        <v>196.56</v>
      </c>
      <c r="G145" s="42"/>
      <c r="H145" s="8">
        <f t="shared" ref="H145:H146" si="5">G145*F145</f>
        <v>0</v>
      </c>
      <c r="I145" s="9"/>
    </row>
    <row r="146" spans="1:9" ht="29.45" customHeight="1" x14ac:dyDescent="0.25">
      <c r="A146" s="6" t="s">
        <v>148</v>
      </c>
      <c r="B146" s="78" t="s">
        <v>495</v>
      </c>
      <c r="C146" s="78"/>
      <c r="D146" s="78"/>
      <c r="E146" s="7" t="s">
        <v>12</v>
      </c>
      <c r="F146" s="13">
        <v>196.56</v>
      </c>
      <c r="G146" s="42"/>
      <c r="H146" s="8">
        <f t="shared" si="5"/>
        <v>0</v>
      </c>
      <c r="I146" s="9"/>
    </row>
    <row r="147" spans="1:9" ht="14.45" customHeight="1" x14ac:dyDescent="0.25">
      <c r="A147" s="22" t="s">
        <v>513</v>
      </c>
      <c r="B147" s="22"/>
      <c r="C147" s="22"/>
      <c r="D147" s="22"/>
      <c r="E147" s="22"/>
      <c r="F147" s="22"/>
      <c r="G147" s="45"/>
      <c r="H147" s="22"/>
      <c r="I147" s="22"/>
    </row>
    <row r="148" spans="1:9" x14ac:dyDescent="0.25">
      <c r="A148" s="6" t="s">
        <v>149</v>
      </c>
      <c r="B148" s="78" t="s">
        <v>90</v>
      </c>
      <c r="C148" s="78"/>
      <c r="D148" s="78"/>
      <c r="E148" s="7" t="s">
        <v>466</v>
      </c>
      <c r="F148" s="15">
        <v>351</v>
      </c>
      <c r="G148" s="42"/>
      <c r="H148" s="8">
        <f>G148*F148</f>
        <v>0</v>
      </c>
      <c r="I148" s="9"/>
    </row>
    <row r="149" spans="1:9" ht="29.45" customHeight="1" x14ac:dyDescent="0.25">
      <c r="A149" s="6" t="s">
        <v>150</v>
      </c>
      <c r="B149" s="84" t="s">
        <v>475</v>
      </c>
      <c r="C149" s="78"/>
      <c r="D149" s="78"/>
      <c r="E149" s="24" t="s">
        <v>25</v>
      </c>
      <c r="F149" s="15">
        <v>351</v>
      </c>
      <c r="G149" s="42"/>
      <c r="H149" s="8">
        <f t="shared" ref="H149:H176" si="6">G149*F149</f>
        <v>0</v>
      </c>
      <c r="I149" s="9"/>
    </row>
    <row r="150" spans="1:9" x14ac:dyDescent="0.25">
      <c r="A150" s="6" t="s">
        <v>151</v>
      </c>
      <c r="B150" s="78" t="s">
        <v>167</v>
      </c>
      <c r="C150" s="78"/>
      <c r="D150" s="78"/>
      <c r="E150" s="7" t="s">
        <v>30</v>
      </c>
      <c r="F150" s="15">
        <v>70.2</v>
      </c>
      <c r="G150" s="42"/>
      <c r="H150" s="8">
        <f t="shared" si="6"/>
        <v>0</v>
      </c>
      <c r="I150" s="9"/>
    </row>
    <row r="151" spans="1:9" ht="45.95" customHeight="1" x14ac:dyDescent="0.25">
      <c r="A151" s="6" t="s">
        <v>152</v>
      </c>
      <c r="B151" s="86" t="s">
        <v>515</v>
      </c>
      <c r="C151" s="87"/>
      <c r="D151" s="88"/>
      <c r="E151" s="24" t="s">
        <v>25</v>
      </c>
      <c r="F151" s="13">
        <v>351</v>
      </c>
      <c r="G151" s="42"/>
      <c r="H151" s="8">
        <f t="shared" si="6"/>
        <v>0</v>
      </c>
      <c r="I151" s="9"/>
    </row>
    <row r="152" spans="1:9" ht="15" customHeight="1" x14ac:dyDescent="0.25">
      <c r="A152" s="6" t="s">
        <v>154</v>
      </c>
      <c r="B152" s="86" t="s">
        <v>514</v>
      </c>
      <c r="C152" s="87"/>
      <c r="D152" s="88"/>
      <c r="E152" s="7" t="s">
        <v>143</v>
      </c>
      <c r="F152" s="13">
        <v>439</v>
      </c>
      <c r="G152" s="42"/>
      <c r="H152" s="8">
        <f t="shared" si="6"/>
        <v>0</v>
      </c>
      <c r="I152" s="9"/>
    </row>
    <row r="153" spans="1:9" ht="15" customHeight="1" x14ac:dyDescent="0.25">
      <c r="A153" s="6" t="s">
        <v>155</v>
      </c>
      <c r="B153" s="86" t="s">
        <v>517</v>
      </c>
      <c r="C153" s="87"/>
      <c r="D153" s="88"/>
      <c r="E153" s="7" t="s">
        <v>143</v>
      </c>
      <c r="F153" s="13">
        <v>12</v>
      </c>
      <c r="G153" s="42"/>
      <c r="H153" s="8">
        <f t="shared" si="6"/>
        <v>0</v>
      </c>
      <c r="I153" s="9"/>
    </row>
    <row r="154" spans="1:9" ht="15" customHeight="1" x14ac:dyDescent="0.25">
      <c r="A154" s="6" t="s">
        <v>156</v>
      </c>
      <c r="B154" s="86" t="s">
        <v>518</v>
      </c>
      <c r="C154" s="87"/>
      <c r="D154" s="88"/>
      <c r="E154" s="7" t="s">
        <v>143</v>
      </c>
      <c r="F154" s="13">
        <v>5</v>
      </c>
      <c r="G154" s="42"/>
      <c r="H154" s="8">
        <f t="shared" si="6"/>
        <v>0</v>
      </c>
      <c r="I154" s="9"/>
    </row>
    <row r="155" spans="1:9" ht="15" customHeight="1" x14ac:dyDescent="0.25">
      <c r="A155" s="6" t="s">
        <v>158</v>
      </c>
      <c r="B155" s="86" t="s">
        <v>516</v>
      </c>
      <c r="C155" s="87"/>
      <c r="D155" s="88"/>
      <c r="E155" s="7" t="s">
        <v>242</v>
      </c>
      <c r="F155" s="13">
        <v>1</v>
      </c>
      <c r="G155" s="42"/>
      <c r="H155" s="8">
        <f t="shared" si="6"/>
        <v>0</v>
      </c>
      <c r="I155" s="9"/>
    </row>
    <row r="156" spans="1:9" ht="14.45" customHeight="1" x14ac:dyDescent="0.25">
      <c r="A156" s="22" t="s">
        <v>572</v>
      </c>
      <c r="B156" s="22"/>
      <c r="C156" s="22"/>
      <c r="D156" s="22"/>
      <c r="E156" s="22"/>
      <c r="F156" s="22"/>
      <c r="G156" s="45"/>
      <c r="H156" s="8"/>
      <c r="I156" s="22"/>
    </row>
    <row r="157" spans="1:9" ht="29.45" customHeight="1" x14ac:dyDescent="0.25">
      <c r="A157" s="6" t="s">
        <v>160</v>
      </c>
      <c r="B157" s="84" t="s">
        <v>476</v>
      </c>
      <c r="C157" s="78"/>
      <c r="D157" s="78"/>
      <c r="E157" s="24" t="s">
        <v>30</v>
      </c>
      <c r="F157" s="13">
        <v>11</v>
      </c>
      <c r="G157" s="42"/>
      <c r="H157" s="8">
        <f t="shared" si="6"/>
        <v>0</v>
      </c>
      <c r="I157" s="9"/>
    </row>
    <row r="158" spans="1:9" x14ac:dyDescent="0.25">
      <c r="A158" s="6" t="s">
        <v>161</v>
      </c>
      <c r="B158" s="78" t="s">
        <v>32</v>
      </c>
      <c r="C158" s="78"/>
      <c r="D158" s="78"/>
      <c r="E158" s="7" t="s">
        <v>30</v>
      </c>
      <c r="F158" s="10">
        <v>13.86</v>
      </c>
      <c r="G158" s="42"/>
      <c r="H158" s="8">
        <f t="shared" si="6"/>
        <v>0</v>
      </c>
      <c r="I158" s="9"/>
    </row>
    <row r="159" spans="1:9" ht="26.45" customHeight="1" x14ac:dyDescent="0.25">
      <c r="A159" s="6" t="s">
        <v>162</v>
      </c>
      <c r="B159" s="78" t="s">
        <v>22</v>
      </c>
      <c r="C159" s="78"/>
      <c r="D159" s="78"/>
      <c r="E159" s="24" t="s">
        <v>25</v>
      </c>
      <c r="F159" s="13">
        <v>219</v>
      </c>
      <c r="G159" s="42"/>
      <c r="H159" s="8">
        <f t="shared" si="6"/>
        <v>0</v>
      </c>
      <c r="I159" s="9"/>
    </row>
    <row r="160" spans="1:9" x14ac:dyDescent="0.25">
      <c r="A160" s="6" t="s">
        <v>163</v>
      </c>
      <c r="B160" s="78" t="s">
        <v>118</v>
      </c>
      <c r="C160" s="78"/>
      <c r="D160" s="78"/>
      <c r="E160" s="7" t="s">
        <v>25</v>
      </c>
      <c r="F160" s="13">
        <v>240.9</v>
      </c>
      <c r="G160" s="42"/>
      <c r="H160" s="8">
        <f t="shared" si="6"/>
        <v>0</v>
      </c>
      <c r="I160" s="9"/>
    </row>
    <row r="161" spans="1:9" ht="27.95" customHeight="1" x14ac:dyDescent="0.25">
      <c r="A161" s="6" t="s">
        <v>164</v>
      </c>
      <c r="B161" s="84" t="s">
        <v>477</v>
      </c>
      <c r="C161" s="78"/>
      <c r="D161" s="78"/>
      <c r="E161" s="24" t="s">
        <v>466</v>
      </c>
      <c r="F161" s="13">
        <v>219</v>
      </c>
      <c r="G161" s="42"/>
      <c r="H161" s="8">
        <f t="shared" si="6"/>
        <v>0</v>
      </c>
      <c r="I161" s="9"/>
    </row>
    <row r="162" spans="1:9" x14ac:dyDescent="0.25">
      <c r="A162" s="6" t="s">
        <v>165</v>
      </c>
      <c r="B162" s="78" t="s">
        <v>167</v>
      </c>
      <c r="C162" s="78"/>
      <c r="D162" s="78"/>
      <c r="E162" s="7" t="s">
        <v>30</v>
      </c>
      <c r="F162" s="10">
        <v>94.17</v>
      </c>
      <c r="G162" s="42"/>
      <c r="H162" s="8">
        <f t="shared" si="6"/>
        <v>0</v>
      </c>
      <c r="I162" s="9"/>
    </row>
    <row r="163" spans="1:9" x14ac:dyDescent="0.25">
      <c r="A163" s="6" t="s">
        <v>166</v>
      </c>
      <c r="B163" s="78" t="s">
        <v>497</v>
      </c>
      <c r="C163" s="78"/>
      <c r="D163" s="78"/>
      <c r="E163" s="7" t="s">
        <v>25</v>
      </c>
      <c r="F163" s="13">
        <v>219</v>
      </c>
      <c r="G163" s="46"/>
      <c r="H163" s="8">
        <f t="shared" ref="H163:H164" si="7">G163*F163</f>
        <v>0</v>
      </c>
      <c r="I163" s="9"/>
    </row>
    <row r="164" spans="1:9" ht="29.1" customHeight="1" x14ac:dyDescent="0.25">
      <c r="A164" s="6" t="s">
        <v>168</v>
      </c>
      <c r="B164" s="78" t="s">
        <v>192</v>
      </c>
      <c r="C164" s="78"/>
      <c r="D164" s="78"/>
      <c r="E164" s="7" t="s">
        <v>143</v>
      </c>
      <c r="F164" s="14">
        <v>219</v>
      </c>
      <c r="G164" s="42"/>
      <c r="H164" s="8">
        <f t="shared" si="7"/>
        <v>0</v>
      </c>
      <c r="I164" s="9"/>
    </row>
    <row r="165" spans="1:9" ht="14.45" customHeight="1" x14ac:dyDescent="0.25">
      <c r="A165" s="22" t="s">
        <v>573</v>
      </c>
      <c r="B165" s="22"/>
      <c r="C165" s="22"/>
      <c r="D165" s="22"/>
      <c r="E165" s="22"/>
      <c r="F165" s="22"/>
      <c r="G165" s="45"/>
      <c r="H165" s="8"/>
      <c r="I165" s="22"/>
    </row>
    <row r="166" spans="1:9" ht="27.6" customHeight="1" x14ac:dyDescent="0.25">
      <c r="A166" s="6" t="s">
        <v>169</v>
      </c>
      <c r="B166" s="84" t="s">
        <v>478</v>
      </c>
      <c r="C166" s="78"/>
      <c r="D166" s="78"/>
      <c r="E166" s="24" t="s">
        <v>30</v>
      </c>
      <c r="F166" s="13">
        <v>19.600000000000001</v>
      </c>
      <c r="G166" s="42"/>
      <c r="H166" s="8">
        <f t="shared" si="6"/>
        <v>0</v>
      </c>
      <c r="I166" s="9"/>
    </row>
    <row r="167" spans="1:9" x14ac:dyDescent="0.25">
      <c r="A167" s="6" t="s">
        <v>171</v>
      </c>
      <c r="B167" s="78" t="s">
        <v>32</v>
      </c>
      <c r="C167" s="78"/>
      <c r="D167" s="78"/>
      <c r="E167" s="7" t="s">
        <v>30</v>
      </c>
      <c r="F167" s="10">
        <v>24.7</v>
      </c>
      <c r="G167" s="42"/>
      <c r="H167" s="8">
        <f t="shared" si="6"/>
        <v>0</v>
      </c>
      <c r="I167" s="9"/>
    </row>
    <row r="168" spans="1:9" ht="27.95" customHeight="1" x14ac:dyDescent="0.25">
      <c r="A168" s="6" t="s">
        <v>172</v>
      </c>
      <c r="B168" s="78" t="s">
        <v>22</v>
      </c>
      <c r="C168" s="78"/>
      <c r="D168" s="78"/>
      <c r="E168" s="24" t="s">
        <v>25</v>
      </c>
      <c r="F168" s="13">
        <v>112</v>
      </c>
      <c r="G168" s="42"/>
      <c r="H168" s="8">
        <f t="shared" si="6"/>
        <v>0</v>
      </c>
      <c r="I168" s="9"/>
    </row>
    <row r="169" spans="1:9" x14ac:dyDescent="0.25">
      <c r="A169" s="6" t="s">
        <v>173</v>
      </c>
      <c r="B169" s="78" t="s">
        <v>118</v>
      </c>
      <c r="C169" s="78"/>
      <c r="D169" s="78"/>
      <c r="E169" s="7" t="s">
        <v>25</v>
      </c>
      <c r="F169" s="10">
        <v>123.2</v>
      </c>
      <c r="G169" s="42"/>
      <c r="H169" s="8">
        <f t="shared" si="6"/>
        <v>0</v>
      </c>
      <c r="I169" s="9"/>
    </row>
    <row r="170" spans="1:9" x14ac:dyDescent="0.25">
      <c r="A170" s="6" t="s">
        <v>174</v>
      </c>
      <c r="B170" s="78" t="s">
        <v>496</v>
      </c>
      <c r="C170" s="78"/>
      <c r="D170" s="78"/>
      <c r="E170" s="24" t="s">
        <v>25</v>
      </c>
      <c r="F170" s="13">
        <v>112</v>
      </c>
      <c r="G170" s="42"/>
      <c r="H170" s="8">
        <f t="shared" si="6"/>
        <v>0</v>
      </c>
      <c r="I170" s="9"/>
    </row>
    <row r="171" spans="1:9" x14ac:dyDescent="0.25">
      <c r="A171" s="6" t="s">
        <v>175</v>
      </c>
      <c r="B171" s="78" t="s">
        <v>186</v>
      </c>
      <c r="C171" s="78"/>
      <c r="D171" s="78"/>
      <c r="E171" s="7" t="s">
        <v>143</v>
      </c>
      <c r="F171" s="14">
        <v>424</v>
      </c>
      <c r="G171" s="42"/>
      <c r="H171" s="8">
        <f t="shared" si="6"/>
        <v>0</v>
      </c>
      <c r="I171" s="9"/>
    </row>
    <row r="172" spans="1:9" x14ac:dyDescent="0.25">
      <c r="A172" s="6" t="s">
        <v>176</v>
      </c>
      <c r="B172" s="78" t="s">
        <v>509</v>
      </c>
      <c r="C172" s="78"/>
      <c r="D172" s="78"/>
      <c r="E172" s="7" t="s">
        <v>143</v>
      </c>
      <c r="F172" s="14">
        <v>170</v>
      </c>
      <c r="G172" s="42"/>
      <c r="H172" s="8">
        <f t="shared" si="6"/>
        <v>0</v>
      </c>
      <c r="I172" s="9"/>
    </row>
    <row r="173" spans="1:9" ht="30.6" customHeight="1" x14ac:dyDescent="0.25">
      <c r="A173" s="6" t="s">
        <v>177</v>
      </c>
      <c r="B173" s="84" t="s">
        <v>479</v>
      </c>
      <c r="C173" s="78"/>
      <c r="D173" s="78"/>
      <c r="E173" s="24" t="s">
        <v>466</v>
      </c>
      <c r="F173" s="13">
        <v>112</v>
      </c>
      <c r="G173" s="42"/>
      <c r="H173" s="8">
        <f t="shared" si="6"/>
        <v>0</v>
      </c>
      <c r="I173" s="9"/>
    </row>
    <row r="174" spans="1:9" x14ac:dyDescent="0.25">
      <c r="A174" s="6" t="s">
        <v>178</v>
      </c>
      <c r="B174" s="78" t="s">
        <v>167</v>
      </c>
      <c r="C174" s="78"/>
      <c r="D174" s="78"/>
      <c r="E174" s="7" t="s">
        <v>30</v>
      </c>
      <c r="F174" s="15">
        <v>11.2</v>
      </c>
      <c r="G174" s="42"/>
      <c r="H174" s="8">
        <f t="shared" ref="H174" si="8">G174*F174</f>
        <v>0</v>
      </c>
      <c r="I174" s="9"/>
    </row>
    <row r="175" spans="1:9" x14ac:dyDescent="0.25">
      <c r="A175" s="6" t="s">
        <v>179</v>
      </c>
      <c r="B175" s="78" t="s">
        <v>497</v>
      </c>
      <c r="C175" s="78"/>
      <c r="D175" s="78"/>
      <c r="E175" s="7" t="s">
        <v>25</v>
      </c>
      <c r="F175" s="13">
        <v>112</v>
      </c>
      <c r="G175" s="46"/>
      <c r="H175" s="8">
        <f t="shared" si="6"/>
        <v>0</v>
      </c>
      <c r="I175" s="9"/>
    </row>
    <row r="176" spans="1:9" ht="29.1" customHeight="1" x14ac:dyDescent="0.25">
      <c r="A176" s="6" t="s">
        <v>180</v>
      </c>
      <c r="B176" s="78" t="s">
        <v>192</v>
      </c>
      <c r="C176" s="78"/>
      <c r="D176" s="78"/>
      <c r="E176" s="7" t="s">
        <v>143</v>
      </c>
      <c r="F176" s="14">
        <v>112</v>
      </c>
      <c r="G176" s="42"/>
      <c r="H176" s="8">
        <f t="shared" si="6"/>
        <v>0</v>
      </c>
      <c r="I176" s="9"/>
    </row>
    <row r="177" spans="1:9" x14ac:dyDescent="0.25">
      <c r="A177" s="60"/>
      <c r="B177" s="80" t="s">
        <v>566</v>
      </c>
      <c r="C177" s="80"/>
      <c r="D177" s="80"/>
      <c r="E177" s="80"/>
      <c r="F177" s="80"/>
      <c r="G177" s="80"/>
      <c r="H177" s="61">
        <f>SUM(H144:H176)</f>
        <v>0</v>
      </c>
      <c r="I177" s="62"/>
    </row>
    <row r="178" spans="1:9" x14ac:dyDescent="0.25">
      <c r="A178" s="60"/>
      <c r="B178" s="81" t="s">
        <v>491</v>
      </c>
      <c r="C178" s="81"/>
      <c r="D178" s="81"/>
      <c r="E178" s="81"/>
      <c r="F178" s="81"/>
      <c r="G178" s="81"/>
      <c r="H178" s="63">
        <f>0.22*H177</f>
        <v>0</v>
      </c>
      <c r="I178" s="62"/>
    </row>
    <row r="179" spans="1:9" x14ac:dyDescent="0.25">
      <c r="A179" s="60"/>
      <c r="B179" s="80" t="s">
        <v>61</v>
      </c>
      <c r="C179" s="80"/>
      <c r="D179" s="80"/>
      <c r="E179" s="80"/>
      <c r="F179" s="80"/>
      <c r="G179" s="80"/>
      <c r="H179" s="61">
        <f>H178+H177</f>
        <v>0</v>
      </c>
      <c r="I179" s="62"/>
    </row>
    <row r="180" spans="1:9" x14ac:dyDescent="0.25">
      <c r="A180" s="85" t="s">
        <v>544</v>
      </c>
      <c r="B180" s="85"/>
      <c r="C180" s="85"/>
      <c r="D180" s="85"/>
      <c r="E180" s="85"/>
      <c r="F180" s="85"/>
      <c r="G180" s="85"/>
      <c r="H180" s="85"/>
      <c r="I180" s="85"/>
    </row>
    <row r="181" spans="1:9" x14ac:dyDescent="0.25">
      <c r="A181" s="6" t="s">
        <v>181</v>
      </c>
      <c r="B181" s="78" t="s">
        <v>498</v>
      </c>
      <c r="C181" s="78"/>
      <c r="D181" s="78"/>
      <c r="E181" s="24" t="s">
        <v>235</v>
      </c>
      <c r="F181" s="15">
        <v>185.2</v>
      </c>
      <c r="G181" s="42"/>
      <c r="H181" s="8">
        <f>G181*F181</f>
        <v>0</v>
      </c>
      <c r="I181" s="9"/>
    </row>
    <row r="182" spans="1:9" x14ac:dyDescent="0.25">
      <c r="A182" s="6" t="s">
        <v>182</v>
      </c>
      <c r="B182" s="78" t="s">
        <v>195</v>
      </c>
      <c r="C182" s="78"/>
      <c r="D182" s="78"/>
      <c r="E182" s="7" t="s">
        <v>30</v>
      </c>
      <c r="F182" s="10">
        <v>10.927</v>
      </c>
      <c r="G182" s="42"/>
      <c r="H182" s="8">
        <f t="shared" ref="H182:H183" si="9">G182*F182</f>
        <v>0</v>
      </c>
      <c r="I182" s="9"/>
    </row>
    <row r="183" spans="1:9" x14ac:dyDescent="0.25">
      <c r="A183" s="49" t="s">
        <v>183</v>
      </c>
      <c r="B183" s="75" t="s">
        <v>523</v>
      </c>
      <c r="C183" s="75"/>
      <c r="D183" s="75"/>
      <c r="E183" s="51" t="s">
        <v>143</v>
      </c>
      <c r="F183" s="55">
        <v>191</v>
      </c>
      <c r="G183" s="53"/>
      <c r="H183" s="53">
        <f t="shared" si="9"/>
        <v>0</v>
      </c>
      <c r="I183" s="50" t="s">
        <v>574</v>
      </c>
    </row>
    <row r="184" spans="1:9" x14ac:dyDescent="0.25">
      <c r="A184" s="60"/>
      <c r="B184" s="80" t="s">
        <v>565</v>
      </c>
      <c r="C184" s="80"/>
      <c r="D184" s="80"/>
      <c r="E184" s="80"/>
      <c r="F184" s="80"/>
      <c r="G184" s="80"/>
      <c r="H184" s="61">
        <f>SUM(H181:H183)</f>
        <v>0</v>
      </c>
      <c r="I184" s="62"/>
    </row>
    <row r="185" spans="1:9" x14ac:dyDescent="0.25">
      <c r="A185" s="60"/>
      <c r="B185" s="81" t="s">
        <v>491</v>
      </c>
      <c r="C185" s="81"/>
      <c r="D185" s="81"/>
      <c r="E185" s="81"/>
      <c r="F185" s="81"/>
      <c r="G185" s="81"/>
      <c r="H185" s="63">
        <f>0.22*H184</f>
        <v>0</v>
      </c>
      <c r="I185" s="62"/>
    </row>
    <row r="186" spans="1:9" x14ac:dyDescent="0.25">
      <c r="A186" s="60"/>
      <c r="B186" s="80" t="s">
        <v>61</v>
      </c>
      <c r="C186" s="80"/>
      <c r="D186" s="80"/>
      <c r="E186" s="80"/>
      <c r="F186" s="80"/>
      <c r="G186" s="80"/>
      <c r="H186" s="61">
        <f>H184+H185</f>
        <v>0</v>
      </c>
      <c r="I186" s="62"/>
    </row>
    <row r="187" spans="1:9" x14ac:dyDescent="0.25">
      <c r="A187" s="85" t="s">
        <v>545</v>
      </c>
      <c r="B187" s="85"/>
      <c r="C187" s="85"/>
      <c r="D187" s="85"/>
      <c r="E187" s="85"/>
      <c r="F187" s="85"/>
      <c r="G187" s="85"/>
      <c r="H187" s="85"/>
      <c r="I187" s="85"/>
    </row>
    <row r="188" spans="1:9" x14ac:dyDescent="0.25">
      <c r="A188" s="6" t="s">
        <v>184</v>
      </c>
      <c r="B188" s="78" t="s">
        <v>499</v>
      </c>
      <c r="C188" s="78"/>
      <c r="D188" s="78"/>
      <c r="E188" s="24" t="s">
        <v>468</v>
      </c>
      <c r="F188" s="15">
        <v>595.1</v>
      </c>
      <c r="G188" s="42"/>
      <c r="H188" s="8">
        <f>G188*F188</f>
        <v>0</v>
      </c>
      <c r="I188" s="9"/>
    </row>
    <row r="189" spans="1:9" x14ac:dyDescent="0.25">
      <c r="A189" s="6" t="s">
        <v>185</v>
      </c>
      <c r="B189" s="78" t="s">
        <v>195</v>
      </c>
      <c r="C189" s="78"/>
      <c r="D189" s="78"/>
      <c r="E189" s="7" t="s">
        <v>30</v>
      </c>
      <c r="F189" s="10">
        <v>30.195</v>
      </c>
      <c r="G189" s="42"/>
      <c r="H189" s="8">
        <f t="shared" ref="H189:H192" si="10">G189*F189</f>
        <v>0</v>
      </c>
      <c r="I189" s="9"/>
    </row>
    <row r="190" spans="1:9" x14ac:dyDescent="0.25">
      <c r="A190" s="49" t="s">
        <v>187</v>
      </c>
      <c r="B190" s="75" t="s">
        <v>524</v>
      </c>
      <c r="C190" s="75"/>
      <c r="D190" s="75"/>
      <c r="E190" s="51" t="s">
        <v>143</v>
      </c>
      <c r="F190" s="55">
        <v>174</v>
      </c>
      <c r="G190" s="53"/>
      <c r="H190" s="53">
        <f t="shared" si="10"/>
        <v>0</v>
      </c>
      <c r="I190" s="50" t="s">
        <v>574</v>
      </c>
    </row>
    <row r="191" spans="1:9" x14ac:dyDescent="0.25">
      <c r="A191" s="49" t="s">
        <v>188</v>
      </c>
      <c r="B191" s="75" t="s">
        <v>201</v>
      </c>
      <c r="C191" s="75"/>
      <c r="D191" s="75"/>
      <c r="E191" s="51" t="s">
        <v>143</v>
      </c>
      <c r="F191" s="55">
        <v>296</v>
      </c>
      <c r="G191" s="53"/>
      <c r="H191" s="53">
        <f t="shared" si="10"/>
        <v>0</v>
      </c>
      <c r="I191" s="50" t="s">
        <v>574</v>
      </c>
    </row>
    <row r="192" spans="1:9" x14ac:dyDescent="0.25">
      <c r="A192" s="49" t="s">
        <v>189</v>
      </c>
      <c r="B192" s="75" t="s">
        <v>203</v>
      </c>
      <c r="C192" s="75"/>
      <c r="D192" s="75"/>
      <c r="E192" s="51" t="s">
        <v>143</v>
      </c>
      <c r="F192" s="55">
        <v>146</v>
      </c>
      <c r="G192" s="53"/>
      <c r="H192" s="53">
        <f t="shared" si="10"/>
        <v>0</v>
      </c>
      <c r="I192" s="50" t="s">
        <v>574</v>
      </c>
    </row>
    <row r="193" spans="1:9" x14ac:dyDescent="0.25">
      <c r="A193" s="60"/>
      <c r="B193" s="80" t="s">
        <v>564</v>
      </c>
      <c r="C193" s="80"/>
      <c r="D193" s="80"/>
      <c r="E193" s="80"/>
      <c r="F193" s="80"/>
      <c r="G193" s="80"/>
      <c r="H193" s="61">
        <f>SUM(H188:H192)</f>
        <v>0</v>
      </c>
      <c r="I193" s="62"/>
    </row>
    <row r="194" spans="1:9" x14ac:dyDescent="0.25">
      <c r="A194" s="60"/>
      <c r="B194" s="81" t="s">
        <v>491</v>
      </c>
      <c r="C194" s="81"/>
      <c r="D194" s="81"/>
      <c r="E194" s="81"/>
      <c r="F194" s="81"/>
      <c r="G194" s="81"/>
      <c r="H194" s="63">
        <f>0.22*H193</f>
        <v>0</v>
      </c>
      <c r="I194" s="62"/>
    </row>
    <row r="195" spans="1:9" x14ac:dyDescent="0.25">
      <c r="A195" s="60"/>
      <c r="B195" s="80" t="s">
        <v>61</v>
      </c>
      <c r="C195" s="80"/>
      <c r="D195" s="80"/>
      <c r="E195" s="80"/>
      <c r="F195" s="80"/>
      <c r="G195" s="80"/>
      <c r="H195" s="61">
        <f>H193+H194</f>
        <v>0</v>
      </c>
      <c r="I195" s="62"/>
    </row>
    <row r="196" spans="1:9" x14ac:dyDescent="0.25">
      <c r="A196" s="85" t="s">
        <v>546</v>
      </c>
      <c r="B196" s="85"/>
      <c r="C196" s="85"/>
      <c r="D196" s="85"/>
      <c r="E196" s="85"/>
      <c r="F196" s="85"/>
      <c r="G196" s="85"/>
      <c r="H196" s="85"/>
      <c r="I196" s="85"/>
    </row>
    <row r="197" spans="1:9" x14ac:dyDescent="0.25">
      <c r="A197" s="6" t="s">
        <v>190</v>
      </c>
      <c r="B197" s="78" t="s">
        <v>205</v>
      </c>
      <c r="C197" s="78"/>
      <c r="D197" s="78"/>
      <c r="E197" s="24" t="s">
        <v>235</v>
      </c>
      <c r="F197" s="13">
        <v>60</v>
      </c>
      <c r="G197" s="42"/>
      <c r="H197" s="8">
        <f>G197*F197</f>
        <v>0</v>
      </c>
      <c r="I197" s="9"/>
    </row>
    <row r="198" spans="1:9" x14ac:dyDescent="0.25">
      <c r="A198" s="6" t="s">
        <v>191</v>
      </c>
      <c r="B198" s="78" t="s">
        <v>207</v>
      </c>
      <c r="C198" s="78"/>
      <c r="D198" s="78"/>
      <c r="E198" s="7" t="s">
        <v>143</v>
      </c>
      <c r="F198" s="14">
        <v>62</v>
      </c>
      <c r="G198" s="42"/>
      <c r="H198" s="8">
        <f t="shared" ref="H198:H199" si="11">G198*F198</f>
        <v>0</v>
      </c>
      <c r="I198" s="9"/>
    </row>
    <row r="199" spans="1:9" x14ac:dyDescent="0.25">
      <c r="A199" s="6" t="s">
        <v>193</v>
      </c>
      <c r="B199" s="78" t="s">
        <v>209</v>
      </c>
      <c r="C199" s="78"/>
      <c r="D199" s="78"/>
      <c r="E199" s="7" t="s">
        <v>143</v>
      </c>
      <c r="F199" s="14">
        <v>198</v>
      </c>
      <c r="G199" s="42"/>
      <c r="H199" s="8">
        <f t="shared" si="11"/>
        <v>0</v>
      </c>
      <c r="I199" s="9"/>
    </row>
    <row r="200" spans="1:9" x14ac:dyDescent="0.25">
      <c r="A200" s="60"/>
      <c r="B200" s="80" t="s">
        <v>563</v>
      </c>
      <c r="C200" s="80"/>
      <c r="D200" s="80"/>
      <c r="E200" s="80"/>
      <c r="F200" s="80"/>
      <c r="G200" s="80"/>
      <c r="H200" s="61">
        <f>SUM(H197:H199)</f>
        <v>0</v>
      </c>
      <c r="I200" s="62"/>
    </row>
    <row r="201" spans="1:9" x14ac:dyDescent="0.25">
      <c r="A201" s="60"/>
      <c r="B201" s="81" t="s">
        <v>492</v>
      </c>
      <c r="C201" s="81"/>
      <c r="D201" s="81"/>
      <c r="E201" s="81"/>
      <c r="F201" s="81"/>
      <c r="G201" s="81"/>
      <c r="H201" s="63">
        <f>0.22*H200</f>
        <v>0</v>
      </c>
      <c r="I201" s="62"/>
    </row>
    <row r="202" spans="1:9" x14ac:dyDescent="0.25">
      <c r="A202" s="60"/>
      <c r="B202" s="80" t="s">
        <v>61</v>
      </c>
      <c r="C202" s="80"/>
      <c r="D202" s="80"/>
      <c r="E202" s="80"/>
      <c r="F202" s="80"/>
      <c r="G202" s="80"/>
      <c r="H202" s="61">
        <f>H200+H201</f>
        <v>0</v>
      </c>
      <c r="I202" s="62"/>
    </row>
    <row r="203" spans="1:9" x14ac:dyDescent="0.25">
      <c r="A203" s="85" t="s">
        <v>547</v>
      </c>
      <c r="B203" s="85"/>
      <c r="C203" s="85"/>
      <c r="D203" s="85"/>
      <c r="E203" s="85"/>
      <c r="F203" s="85"/>
      <c r="G203" s="85"/>
      <c r="H203" s="85"/>
      <c r="I203" s="85"/>
    </row>
    <row r="204" spans="1:9" ht="14.45" customHeight="1" x14ac:dyDescent="0.25">
      <c r="A204" s="22" t="s">
        <v>210</v>
      </c>
      <c r="B204" s="22"/>
      <c r="C204" s="22"/>
      <c r="D204" s="22"/>
      <c r="E204" s="22"/>
      <c r="F204" s="22"/>
      <c r="G204" s="22"/>
      <c r="H204" s="22"/>
      <c r="I204" s="22"/>
    </row>
    <row r="205" spans="1:9" ht="27.6" customHeight="1" x14ac:dyDescent="0.25">
      <c r="A205" s="6" t="s">
        <v>194</v>
      </c>
      <c r="B205" s="78" t="s">
        <v>212</v>
      </c>
      <c r="C205" s="78"/>
      <c r="D205" s="78"/>
      <c r="E205" s="24" t="s">
        <v>30</v>
      </c>
      <c r="F205" s="13">
        <v>23.6</v>
      </c>
      <c r="G205" s="42"/>
      <c r="H205" s="8">
        <f>G205*F205</f>
        <v>0</v>
      </c>
      <c r="I205" s="9"/>
    </row>
    <row r="206" spans="1:9" x14ac:dyDescent="0.25">
      <c r="A206" s="6" t="s">
        <v>196</v>
      </c>
      <c r="B206" s="78" t="s">
        <v>214</v>
      </c>
      <c r="C206" s="78"/>
      <c r="D206" s="78"/>
      <c r="E206" s="24" t="s">
        <v>464</v>
      </c>
      <c r="F206" s="10">
        <v>9.8699999999999992</v>
      </c>
      <c r="G206" s="42"/>
      <c r="H206" s="8">
        <f t="shared" ref="H206:H235" si="12">G206*F206</f>
        <v>0</v>
      </c>
      <c r="I206" s="9"/>
    </row>
    <row r="207" spans="1:9" x14ac:dyDescent="0.25">
      <c r="A207" s="6" t="s">
        <v>197</v>
      </c>
      <c r="B207" s="78" t="s">
        <v>32</v>
      </c>
      <c r="C207" s="78"/>
      <c r="D207" s="78"/>
      <c r="E207" s="7" t="s">
        <v>30</v>
      </c>
      <c r="F207" s="12">
        <v>12.3375</v>
      </c>
      <c r="G207" s="42"/>
      <c r="H207" s="8">
        <f t="shared" si="12"/>
        <v>0</v>
      </c>
      <c r="I207" s="9"/>
    </row>
    <row r="208" spans="1:9" x14ac:dyDescent="0.25">
      <c r="A208" s="6" t="s">
        <v>198</v>
      </c>
      <c r="B208" s="78" t="s">
        <v>217</v>
      </c>
      <c r="C208" s="78"/>
      <c r="D208" s="78"/>
      <c r="E208" s="24" t="s">
        <v>30</v>
      </c>
      <c r="F208" s="13">
        <v>23.29</v>
      </c>
      <c r="G208" s="42"/>
      <c r="H208" s="8">
        <f t="shared" si="12"/>
        <v>0</v>
      </c>
      <c r="I208" s="9"/>
    </row>
    <row r="209" spans="1:9" x14ac:dyDescent="0.25">
      <c r="A209" s="6" t="s">
        <v>199</v>
      </c>
      <c r="B209" s="78" t="s">
        <v>109</v>
      </c>
      <c r="C209" s="78"/>
      <c r="D209" s="78"/>
      <c r="E209" s="7" t="s">
        <v>30</v>
      </c>
      <c r="F209" s="13">
        <v>23.76</v>
      </c>
      <c r="G209" s="42"/>
      <c r="H209" s="8">
        <f t="shared" si="12"/>
        <v>0</v>
      </c>
      <c r="I209" s="9"/>
    </row>
    <row r="210" spans="1:9" ht="28.5" customHeight="1" x14ac:dyDescent="0.25">
      <c r="A210" s="6" t="s">
        <v>200</v>
      </c>
      <c r="B210" s="78" t="s">
        <v>220</v>
      </c>
      <c r="C210" s="78"/>
      <c r="D210" s="78"/>
      <c r="E210" s="24" t="s">
        <v>235</v>
      </c>
      <c r="F210" s="13">
        <v>143</v>
      </c>
      <c r="G210" s="42"/>
      <c r="H210" s="8">
        <f t="shared" si="12"/>
        <v>0</v>
      </c>
      <c r="I210" s="9"/>
    </row>
    <row r="211" spans="1:9" x14ac:dyDescent="0.25">
      <c r="A211" s="6" t="s">
        <v>202</v>
      </c>
      <c r="B211" s="78" t="s">
        <v>222</v>
      </c>
      <c r="C211" s="78"/>
      <c r="D211" s="78"/>
      <c r="E211" s="7" t="s">
        <v>143</v>
      </c>
      <c r="F211" s="14">
        <v>11</v>
      </c>
      <c r="G211" s="42"/>
      <c r="H211" s="8">
        <f t="shared" si="12"/>
        <v>0</v>
      </c>
      <c r="I211" s="9"/>
    </row>
    <row r="212" spans="1:9" x14ac:dyDescent="0.25">
      <c r="A212" s="6" t="s">
        <v>204</v>
      </c>
      <c r="B212" s="78" t="s">
        <v>224</v>
      </c>
      <c r="C212" s="78"/>
      <c r="D212" s="78"/>
      <c r="E212" s="7" t="s">
        <v>143</v>
      </c>
      <c r="F212" s="14">
        <v>77</v>
      </c>
      <c r="G212" s="42"/>
      <c r="H212" s="8">
        <f t="shared" si="12"/>
        <v>0</v>
      </c>
      <c r="I212" s="9"/>
    </row>
    <row r="213" spans="1:9" x14ac:dyDescent="0.25">
      <c r="A213" s="6" t="s">
        <v>206</v>
      </c>
      <c r="B213" s="78" t="s">
        <v>226</v>
      </c>
      <c r="C213" s="78"/>
      <c r="D213" s="78"/>
      <c r="E213" s="7" t="s">
        <v>143</v>
      </c>
      <c r="F213" s="14">
        <v>4</v>
      </c>
      <c r="G213" s="42"/>
      <c r="H213" s="8">
        <f t="shared" si="12"/>
        <v>0</v>
      </c>
      <c r="I213" s="9"/>
    </row>
    <row r="214" spans="1:9" x14ac:dyDescent="0.25">
      <c r="A214" s="6" t="s">
        <v>208</v>
      </c>
      <c r="B214" s="78" t="s">
        <v>228</v>
      </c>
      <c r="C214" s="78"/>
      <c r="D214" s="78"/>
      <c r="E214" s="7" t="s">
        <v>143</v>
      </c>
      <c r="F214" s="14">
        <v>27</v>
      </c>
      <c r="G214" s="42"/>
      <c r="H214" s="8">
        <f t="shared" si="12"/>
        <v>0</v>
      </c>
      <c r="I214" s="9"/>
    </row>
    <row r="215" spans="1:9" x14ac:dyDescent="0.25">
      <c r="A215" s="6" t="s">
        <v>211</v>
      </c>
      <c r="B215" s="78" t="s">
        <v>230</v>
      </c>
      <c r="C215" s="78"/>
      <c r="D215" s="78"/>
      <c r="E215" s="7" t="s">
        <v>143</v>
      </c>
      <c r="F215" s="14">
        <v>35</v>
      </c>
      <c r="G215" s="42"/>
      <c r="H215" s="8">
        <f t="shared" si="12"/>
        <v>0</v>
      </c>
      <c r="I215" s="9"/>
    </row>
    <row r="216" spans="1:9" x14ac:dyDescent="0.25">
      <c r="A216" s="6" t="s">
        <v>213</v>
      </c>
      <c r="B216" s="78" t="s">
        <v>232</v>
      </c>
      <c r="C216" s="78"/>
      <c r="D216" s="78"/>
      <c r="E216" s="7" t="s">
        <v>143</v>
      </c>
      <c r="F216" s="14">
        <v>4</v>
      </c>
      <c r="G216" s="42"/>
      <c r="H216" s="8">
        <f t="shared" si="12"/>
        <v>0</v>
      </c>
      <c r="I216" s="9"/>
    </row>
    <row r="217" spans="1:9" x14ac:dyDescent="0.25">
      <c r="A217" s="6" t="s">
        <v>215</v>
      </c>
      <c r="B217" s="78" t="s">
        <v>234</v>
      </c>
      <c r="C217" s="78"/>
      <c r="D217" s="78"/>
      <c r="E217" s="7" t="s">
        <v>235</v>
      </c>
      <c r="F217" s="14">
        <v>286</v>
      </c>
      <c r="G217" s="42"/>
      <c r="H217" s="8">
        <f t="shared" si="12"/>
        <v>0</v>
      </c>
      <c r="I217" s="9"/>
    </row>
    <row r="218" spans="1:9" x14ac:dyDescent="0.25">
      <c r="A218" s="6" t="s">
        <v>216</v>
      </c>
      <c r="B218" s="78" t="s">
        <v>237</v>
      </c>
      <c r="C218" s="78"/>
      <c r="D218" s="78"/>
      <c r="E218" s="7" t="s">
        <v>235</v>
      </c>
      <c r="F218" s="14">
        <v>143</v>
      </c>
      <c r="G218" s="42"/>
      <c r="H218" s="8">
        <f t="shared" si="12"/>
        <v>0</v>
      </c>
      <c r="I218" s="9"/>
    </row>
    <row r="219" spans="1:9" x14ac:dyDescent="0.25">
      <c r="A219" s="6" t="s">
        <v>218</v>
      </c>
      <c r="B219" s="78" t="s">
        <v>239</v>
      </c>
      <c r="C219" s="78"/>
      <c r="D219" s="78"/>
      <c r="E219" s="7" t="s">
        <v>143</v>
      </c>
      <c r="F219" s="14">
        <v>289</v>
      </c>
      <c r="G219" s="42"/>
      <c r="H219" s="8">
        <f t="shared" si="12"/>
        <v>0</v>
      </c>
      <c r="I219" s="9"/>
    </row>
    <row r="220" spans="1:9" x14ac:dyDescent="0.25">
      <c r="A220" s="6" t="s">
        <v>219</v>
      </c>
      <c r="B220" s="78" t="s">
        <v>241</v>
      </c>
      <c r="C220" s="78"/>
      <c r="D220" s="78"/>
      <c r="E220" s="7" t="s">
        <v>242</v>
      </c>
      <c r="F220" s="14">
        <v>289</v>
      </c>
      <c r="G220" s="42"/>
      <c r="H220" s="8">
        <f t="shared" si="12"/>
        <v>0</v>
      </c>
      <c r="I220" s="9"/>
    </row>
    <row r="221" spans="1:9" ht="14.45" customHeight="1" x14ac:dyDescent="0.25">
      <c r="A221" s="22" t="s">
        <v>243</v>
      </c>
      <c r="B221" s="22"/>
      <c r="C221" s="22"/>
      <c r="D221" s="22"/>
      <c r="E221" s="22"/>
      <c r="F221" s="22"/>
      <c r="G221" s="45"/>
      <c r="H221" s="8"/>
      <c r="I221" s="22"/>
    </row>
    <row r="222" spans="1:9" ht="29.1" customHeight="1" x14ac:dyDescent="0.25">
      <c r="A222" s="6" t="s">
        <v>221</v>
      </c>
      <c r="B222" s="78" t="s">
        <v>245</v>
      </c>
      <c r="C222" s="78"/>
      <c r="D222" s="78"/>
      <c r="E222" s="24" t="s">
        <v>30</v>
      </c>
      <c r="F222" s="10">
        <v>94</v>
      </c>
      <c r="G222" s="42"/>
      <c r="H222" s="8">
        <f t="shared" si="12"/>
        <v>0</v>
      </c>
      <c r="I222" s="9"/>
    </row>
    <row r="223" spans="1:9" ht="27" customHeight="1" x14ac:dyDescent="0.25">
      <c r="A223" s="6" t="s">
        <v>223</v>
      </c>
      <c r="B223" s="78" t="s">
        <v>247</v>
      </c>
      <c r="C223" s="78"/>
      <c r="D223" s="78"/>
      <c r="E223" s="7" t="s">
        <v>12</v>
      </c>
      <c r="F223" s="15">
        <v>164.5</v>
      </c>
      <c r="G223" s="42"/>
      <c r="H223" s="8">
        <f t="shared" si="12"/>
        <v>0</v>
      </c>
      <c r="I223" s="9"/>
    </row>
    <row r="224" spans="1:9" x14ac:dyDescent="0.25">
      <c r="A224" s="6" t="s">
        <v>225</v>
      </c>
      <c r="B224" s="78" t="s">
        <v>214</v>
      </c>
      <c r="C224" s="78"/>
      <c r="D224" s="78"/>
      <c r="E224" s="24" t="s">
        <v>464</v>
      </c>
      <c r="F224" s="10">
        <v>0.24</v>
      </c>
      <c r="G224" s="42"/>
      <c r="H224" s="8">
        <f t="shared" si="12"/>
        <v>0</v>
      </c>
      <c r="I224" s="9"/>
    </row>
    <row r="225" spans="1:9" x14ac:dyDescent="0.25">
      <c r="A225" s="6" t="s">
        <v>227</v>
      </c>
      <c r="B225" s="78" t="s">
        <v>32</v>
      </c>
      <c r="C225" s="78"/>
      <c r="D225" s="78"/>
      <c r="E225" s="24" t="s">
        <v>30</v>
      </c>
      <c r="F225" s="15">
        <v>0.3</v>
      </c>
      <c r="G225" s="42"/>
      <c r="H225" s="8">
        <f t="shared" si="12"/>
        <v>0</v>
      </c>
      <c r="I225" s="9"/>
    </row>
    <row r="226" spans="1:9" ht="29.1" customHeight="1" x14ac:dyDescent="0.25">
      <c r="A226" s="6" t="s">
        <v>229</v>
      </c>
      <c r="B226" s="84" t="s">
        <v>480</v>
      </c>
      <c r="C226" s="78"/>
      <c r="D226" s="78"/>
      <c r="E226" s="24" t="s">
        <v>143</v>
      </c>
      <c r="F226" s="15">
        <v>3</v>
      </c>
      <c r="G226" s="46"/>
      <c r="H226" s="8">
        <f t="shared" si="12"/>
        <v>0</v>
      </c>
      <c r="I226" s="9"/>
    </row>
    <row r="227" spans="1:9" x14ac:dyDescent="0.25">
      <c r="A227" s="6" t="s">
        <v>231</v>
      </c>
      <c r="B227" s="78" t="s">
        <v>254</v>
      </c>
      <c r="C227" s="78"/>
      <c r="D227" s="78"/>
      <c r="E227" s="7" t="s">
        <v>143</v>
      </c>
      <c r="F227" s="14">
        <v>3</v>
      </c>
      <c r="G227" s="42"/>
      <c r="H227" s="8">
        <f t="shared" si="12"/>
        <v>0</v>
      </c>
      <c r="I227" s="9"/>
    </row>
    <row r="228" spans="1:9" x14ac:dyDescent="0.25">
      <c r="A228" s="6" t="s">
        <v>233</v>
      </c>
      <c r="B228" s="78" t="s">
        <v>256</v>
      </c>
      <c r="C228" s="78"/>
      <c r="D228" s="78"/>
      <c r="E228" s="7" t="s">
        <v>143</v>
      </c>
      <c r="F228" s="14">
        <v>3</v>
      </c>
      <c r="G228" s="42"/>
      <c r="H228" s="8">
        <f t="shared" si="12"/>
        <v>0</v>
      </c>
      <c r="I228" s="9"/>
    </row>
    <row r="229" spans="1:9" x14ac:dyDescent="0.25">
      <c r="A229" s="6" t="s">
        <v>236</v>
      </c>
      <c r="B229" s="78" t="s">
        <v>258</v>
      </c>
      <c r="C229" s="78"/>
      <c r="D229" s="78"/>
      <c r="E229" s="7" t="s">
        <v>143</v>
      </c>
      <c r="F229" s="14">
        <v>3</v>
      </c>
      <c r="G229" s="42"/>
      <c r="H229" s="8">
        <f t="shared" si="12"/>
        <v>0</v>
      </c>
      <c r="I229" s="9"/>
    </row>
    <row r="230" spans="1:9" x14ac:dyDescent="0.25">
      <c r="A230" s="6" t="s">
        <v>238</v>
      </c>
      <c r="B230" s="78" t="s">
        <v>260</v>
      </c>
      <c r="C230" s="78"/>
      <c r="D230" s="78"/>
      <c r="E230" s="7" t="s">
        <v>143</v>
      </c>
      <c r="F230" s="14">
        <v>3</v>
      </c>
      <c r="G230" s="42"/>
      <c r="H230" s="8">
        <f t="shared" si="12"/>
        <v>0</v>
      </c>
      <c r="I230" s="9"/>
    </row>
    <row r="231" spans="1:9" x14ac:dyDescent="0.25">
      <c r="A231" s="6" t="s">
        <v>240</v>
      </c>
      <c r="B231" s="78" t="s">
        <v>109</v>
      </c>
      <c r="C231" s="78"/>
      <c r="D231" s="78"/>
      <c r="E231" s="7" t="s">
        <v>30</v>
      </c>
      <c r="F231" s="13">
        <v>2.09</v>
      </c>
      <c r="G231" s="42"/>
      <c r="H231" s="8">
        <f t="shared" si="12"/>
        <v>0</v>
      </c>
      <c r="I231" s="9"/>
    </row>
    <row r="232" spans="1:9" ht="15" customHeight="1" x14ac:dyDescent="0.25">
      <c r="A232" s="6" t="s">
        <v>244</v>
      </c>
      <c r="B232" s="78" t="s">
        <v>263</v>
      </c>
      <c r="C232" s="78"/>
      <c r="D232" s="78"/>
      <c r="E232" s="24" t="s">
        <v>30</v>
      </c>
      <c r="F232" s="15">
        <v>88</v>
      </c>
      <c r="G232" s="42"/>
      <c r="H232" s="8">
        <f t="shared" si="12"/>
        <v>0</v>
      </c>
      <c r="I232" s="9"/>
    </row>
    <row r="233" spans="1:9" x14ac:dyDescent="0.25">
      <c r="A233" s="6" t="s">
        <v>246</v>
      </c>
      <c r="B233" s="78" t="s">
        <v>19</v>
      </c>
      <c r="C233" s="78"/>
      <c r="D233" s="78"/>
      <c r="E233" s="7" t="s">
        <v>20</v>
      </c>
      <c r="F233" s="14">
        <v>132</v>
      </c>
      <c r="G233" s="42"/>
      <c r="H233" s="8">
        <f t="shared" si="12"/>
        <v>0</v>
      </c>
      <c r="I233" s="9"/>
    </row>
    <row r="234" spans="1:9" x14ac:dyDescent="0.25">
      <c r="A234" s="6" t="s">
        <v>248</v>
      </c>
      <c r="B234" s="78" t="s">
        <v>266</v>
      </c>
      <c r="C234" s="78"/>
      <c r="D234" s="78"/>
      <c r="E234" s="7" t="s">
        <v>143</v>
      </c>
      <c r="F234" s="14">
        <v>7</v>
      </c>
      <c r="G234" s="42"/>
      <c r="H234" s="8">
        <f t="shared" si="12"/>
        <v>0</v>
      </c>
      <c r="I234" s="9"/>
    </row>
    <row r="235" spans="1:9" x14ac:dyDescent="0.25">
      <c r="A235" s="6" t="s">
        <v>249</v>
      </c>
      <c r="B235" s="78" t="s">
        <v>268</v>
      </c>
      <c r="C235" s="78"/>
      <c r="D235" s="78"/>
      <c r="E235" s="7" t="s">
        <v>143</v>
      </c>
      <c r="F235" s="14">
        <v>7</v>
      </c>
      <c r="G235" s="42"/>
      <c r="H235" s="8">
        <f t="shared" si="12"/>
        <v>0</v>
      </c>
      <c r="I235" s="9"/>
    </row>
    <row r="236" spans="1:9" x14ac:dyDescent="0.25">
      <c r="A236" s="60"/>
      <c r="B236" s="80" t="s">
        <v>562</v>
      </c>
      <c r="C236" s="80"/>
      <c r="D236" s="80"/>
      <c r="E236" s="80"/>
      <c r="F236" s="80"/>
      <c r="G236" s="80"/>
      <c r="H236" s="61">
        <f>SUM(H205:H235)</f>
        <v>0</v>
      </c>
      <c r="I236" s="62"/>
    </row>
    <row r="237" spans="1:9" x14ac:dyDescent="0.25">
      <c r="A237" s="60"/>
      <c r="B237" s="81" t="s">
        <v>492</v>
      </c>
      <c r="C237" s="81"/>
      <c r="D237" s="81"/>
      <c r="E237" s="81"/>
      <c r="F237" s="81"/>
      <c r="G237" s="81"/>
      <c r="H237" s="63">
        <f>0.22*H236</f>
        <v>0</v>
      </c>
      <c r="I237" s="62"/>
    </row>
    <row r="238" spans="1:9" x14ac:dyDescent="0.25">
      <c r="A238" s="60"/>
      <c r="B238" s="80" t="s">
        <v>61</v>
      </c>
      <c r="C238" s="80"/>
      <c r="D238" s="80"/>
      <c r="E238" s="80"/>
      <c r="F238" s="80"/>
      <c r="G238" s="80"/>
      <c r="H238" s="61">
        <f>H237+H236</f>
        <v>0</v>
      </c>
      <c r="I238" s="62"/>
    </row>
    <row r="239" spans="1:9" x14ac:dyDescent="0.25">
      <c r="A239" s="85" t="s">
        <v>548</v>
      </c>
      <c r="B239" s="85"/>
      <c r="C239" s="85"/>
      <c r="D239" s="85"/>
      <c r="E239" s="85"/>
      <c r="F239" s="85"/>
      <c r="G239" s="85"/>
      <c r="H239" s="85"/>
      <c r="I239" s="85"/>
    </row>
    <row r="240" spans="1:9" ht="27.6" customHeight="1" x14ac:dyDescent="0.25">
      <c r="A240" s="6" t="s">
        <v>250</v>
      </c>
      <c r="B240" s="78" t="s">
        <v>270</v>
      </c>
      <c r="C240" s="78"/>
      <c r="D240" s="78"/>
      <c r="E240" s="7" t="s">
        <v>143</v>
      </c>
      <c r="F240" s="14">
        <v>23</v>
      </c>
      <c r="G240" s="42"/>
      <c r="H240" s="8">
        <f>G240*F240</f>
        <v>0</v>
      </c>
      <c r="I240" s="9"/>
    </row>
    <row r="241" spans="1:9" x14ac:dyDescent="0.25">
      <c r="A241" s="6" t="s">
        <v>251</v>
      </c>
      <c r="B241" s="78" t="s">
        <v>109</v>
      </c>
      <c r="C241" s="78"/>
      <c r="D241" s="78"/>
      <c r="E241" s="7" t="s">
        <v>30</v>
      </c>
      <c r="F241" s="15">
        <v>6.9</v>
      </c>
      <c r="G241" s="42"/>
      <c r="H241" s="8">
        <f t="shared" ref="H241:H247" si="13">G241*F241</f>
        <v>0</v>
      </c>
      <c r="I241" s="9"/>
    </row>
    <row r="242" spans="1:9" x14ac:dyDescent="0.25">
      <c r="A242" s="6" t="s">
        <v>252</v>
      </c>
      <c r="B242" s="78" t="s">
        <v>273</v>
      </c>
      <c r="C242" s="78"/>
      <c r="D242" s="78"/>
      <c r="E242" s="7" t="s">
        <v>143</v>
      </c>
      <c r="F242" s="14">
        <v>23</v>
      </c>
      <c r="G242" s="42"/>
      <c r="H242" s="8">
        <f t="shared" si="13"/>
        <v>0</v>
      </c>
      <c r="I242" s="9"/>
    </row>
    <row r="243" spans="1:9" x14ac:dyDescent="0.25">
      <c r="A243" s="6" t="s">
        <v>253</v>
      </c>
      <c r="B243" s="78" t="s">
        <v>275</v>
      </c>
      <c r="C243" s="78"/>
      <c r="D243" s="78"/>
      <c r="E243" s="7" t="s">
        <v>143</v>
      </c>
      <c r="F243" s="14">
        <v>23</v>
      </c>
      <c r="G243" s="42"/>
      <c r="H243" s="8">
        <f t="shared" si="13"/>
        <v>0</v>
      </c>
      <c r="I243" s="9"/>
    </row>
    <row r="244" spans="1:9" ht="29.1" customHeight="1" x14ac:dyDescent="0.25">
      <c r="A244" s="6" t="s">
        <v>255</v>
      </c>
      <c r="B244" s="78" t="s">
        <v>277</v>
      </c>
      <c r="C244" s="78"/>
      <c r="D244" s="78"/>
      <c r="E244" s="7" t="s">
        <v>143</v>
      </c>
      <c r="F244" s="14">
        <v>13</v>
      </c>
      <c r="G244" s="42"/>
      <c r="H244" s="8">
        <f t="shared" si="13"/>
        <v>0</v>
      </c>
      <c r="I244" s="9"/>
    </row>
    <row r="245" spans="1:9" ht="29.1" customHeight="1" x14ac:dyDescent="0.25">
      <c r="A245" s="6" t="s">
        <v>257</v>
      </c>
      <c r="B245" s="78" t="s">
        <v>279</v>
      </c>
      <c r="C245" s="78"/>
      <c r="D245" s="78"/>
      <c r="E245" s="7" t="s">
        <v>143</v>
      </c>
      <c r="F245" s="14">
        <v>10</v>
      </c>
      <c r="G245" s="42"/>
      <c r="H245" s="8">
        <f t="shared" si="13"/>
        <v>0</v>
      </c>
      <c r="I245" s="9"/>
    </row>
    <row r="246" spans="1:9" ht="15.95" customHeight="1" x14ac:dyDescent="0.25">
      <c r="A246" s="6" t="s">
        <v>259</v>
      </c>
      <c r="B246" s="78" t="s">
        <v>281</v>
      </c>
      <c r="C246" s="78"/>
      <c r="D246" s="78"/>
      <c r="E246" s="7" t="s">
        <v>12</v>
      </c>
      <c r="F246" s="10">
        <v>21.734999999999999</v>
      </c>
      <c r="G246" s="42"/>
      <c r="H246" s="8">
        <f t="shared" si="13"/>
        <v>0</v>
      </c>
      <c r="I246" s="9"/>
    </row>
    <row r="247" spans="1:9" ht="29.1" customHeight="1" x14ac:dyDescent="0.25">
      <c r="A247" s="6" t="s">
        <v>261</v>
      </c>
      <c r="B247" s="78" t="s">
        <v>500</v>
      </c>
      <c r="C247" s="78"/>
      <c r="D247" s="78"/>
      <c r="E247" s="7" t="s">
        <v>12</v>
      </c>
      <c r="F247" s="10">
        <v>21.734999999999999</v>
      </c>
      <c r="G247" s="42"/>
      <c r="H247" s="8">
        <f t="shared" si="13"/>
        <v>0</v>
      </c>
      <c r="I247" s="9"/>
    </row>
    <row r="248" spans="1:9" x14ac:dyDescent="0.25">
      <c r="A248" s="60"/>
      <c r="B248" s="80" t="s">
        <v>561</v>
      </c>
      <c r="C248" s="80"/>
      <c r="D248" s="80"/>
      <c r="E248" s="80"/>
      <c r="F248" s="80"/>
      <c r="G248" s="80"/>
      <c r="H248" s="61">
        <f>SUM(H240:H247)</f>
        <v>0</v>
      </c>
      <c r="I248" s="62"/>
    </row>
    <row r="249" spans="1:9" x14ac:dyDescent="0.25">
      <c r="A249" s="60"/>
      <c r="B249" s="81" t="s">
        <v>492</v>
      </c>
      <c r="C249" s="81"/>
      <c r="D249" s="81"/>
      <c r="E249" s="81"/>
      <c r="F249" s="81"/>
      <c r="G249" s="81"/>
      <c r="H249" s="63">
        <f>0.22*H248</f>
        <v>0</v>
      </c>
      <c r="I249" s="62"/>
    </row>
    <row r="250" spans="1:9" x14ac:dyDescent="0.25">
      <c r="A250" s="60"/>
      <c r="B250" s="80" t="s">
        <v>61</v>
      </c>
      <c r="C250" s="80"/>
      <c r="D250" s="80"/>
      <c r="E250" s="80"/>
      <c r="F250" s="80"/>
      <c r="G250" s="80"/>
      <c r="H250" s="61">
        <f>H248+H249</f>
        <v>0</v>
      </c>
      <c r="I250" s="62"/>
    </row>
    <row r="251" spans="1:9" x14ac:dyDescent="0.25">
      <c r="A251" s="85" t="s">
        <v>549</v>
      </c>
      <c r="B251" s="85"/>
      <c r="C251" s="85"/>
      <c r="D251" s="85"/>
      <c r="E251" s="85"/>
      <c r="F251" s="85"/>
      <c r="G251" s="85"/>
      <c r="H251" s="85"/>
      <c r="I251" s="85"/>
    </row>
    <row r="252" spans="1:9" x14ac:dyDescent="0.25">
      <c r="A252" s="6" t="s">
        <v>262</v>
      </c>
      <c r="B252" s="78" t="s">
        <v>284</v>
      </c>
      <c r="C252" s="78"/>
      <c r="D252" s="78"/>
      <c r="E252" s="7" t="s">
        <v>235</v>
      </c>
      <c r="F252" s="15">
        <v>362</v>
      </c>
      <c r="G252" s="42"/>
      <c r="H252" s="8">
        <f>G252*F252</f>
        <v>0</v>
      </c>
      <c r="I252" s="9"/>
    </row>
    <row r="253" spans="1:9" x14ac:dyDescent="0.25">
      <c r="A253" s="6" t="s">
        <v>264</v>
      </c>
      <c r="B253" s="78" t="s">
        <v>501</v>
      </c>
      <c r="C253" s="78"/>
      <c r="D253" s="78"/>
      <c r="E253" s="7" t="s">
        <v>143</v>
      </c>
      <c r="F253" s="15">
        <v>7</v>
      </c>
      <c r="G253" s="42"/>
      <c r="H253" s="8">
        <f t="shared" ref="H253:H254" si="14">G253*F253</f>
        <v>0</v>
      </c>
      <c r="I253" s="9"/>
    </row>
    <row r="254" spans="1:9" x14ac:dyDescent="0.25">
      <c r="A254" s="6" t="s">
        <v>265</v>
      </c>
      <c r="B254" s="78" t="s">
        <v>287</v>
      </c>
      <c r="C254" s="78"/>
      <c r="D254" s="78"/>
      <c r="E254" s="7" t="s">
        <v>170</v>
      </c>
      <c r="F254" s="14">
        <v>14</v>
      </c>
      <c r="G254" s="42"/>
      <c r="H254" s="8">
        <f t="shared" si="14"/>
        <v>0</v>
      </c>
      <c r="I254" s="9"/>
    </row>
    <row r="255" spans="1:9" x14ac:dyDescent="0.25">
      <c r="A255" s="60"/>
      <c r="B255" s="80" t="s">
        <v>560</v>
      </c>
      <c r="C255" s="80"/>
      <c r="D255" s="80"/>
      <c r="E255" s="80"/>
      <c r="F255" s="80"/>
      <c r="G255" s="80"/>
      <c r="H255" s="61">
        <f>SUM(H252:H254)</f>
        <v>0</v>
      </c>
      <c r="I255" s="62"/>
    </row>
    <row r="256" spans="1:9" x14ac:dyDescent="0.25">
      <c r="A256" s="60"/>
      <c r="B256" s="81" t="s">
        <v>491</v>
      </c>
      <c r="C256" s="81"/>
      <c r="D256" s="81"/>
      <c r="E256" s="81"/>
      <c r="F256" s="81"/>
      <c r="G256" s="81"/>
      <c r="H256" s="63">
        <f>0.22*H255</f>
        <v>0</v>
      </c>
      <c r="I256" s="62"/>
    </row>
    <row r="257" spans="1:9" x14ac:dyDescent="0.25">
      <c r="A257" s="60"/>
      <c r="B257" s="80" t="s">
        <v>61</v>
      </c>
      <c r="C257" s="80"/>
      <c r="D257" s="80"/>
      <c r="E257" s="80"/>
      <c r="F257" s="80"/>
      <c r="G257" s="80"/>
      <c r="H257" s="61">
        <f>H255+H256</f>
        <v>0</v>
      </c>
      <c r="I257" s="62"/>
    </row>
    <row r="258" spans="1:9" x14ac:dyDescent="0.25">
      <c r="A258" s="85" t="s">
        <v>550</v>
      </c>
      <c r="B258" s="85"/>
      <c r="C258" s="85"/>
      <c r="D258" s="85"/>
      <c r="E258" s="85"/>
      <c r="F258" s="85"/>
      <c r="G258" s="85"/>
      <c r="H258" s="85"/>
      <c r="I258" s="85"/>
    </row>
    <row r="259" spans="1:9" ht="27.95" customHeight="1" x14ac:dyDescent="0.25">
      <c r="A259" s="6" t="s">
        <v>267</v>
      </c>
      <c r="B259" s="78" t="s">
        <v>212</v>
      </c>
      <c r="C259" s="78"/>
      <c r="D259" s="78"/>
      <c r="E259" s="24" t="s">
        <v>30</v>
      </c>
      <c r="F259" s="15">
        <v>37</v>
      </c>
      <c r="G259" s="42"/>
      <c r="H259" s="8">
        <f>G259*F259</f>
        <v>0</v>
      </c>
      <c r="I259" s="9"/>
    </row>
    <row r="260" spans="1:9" ht="28.5" customHeight="1" x14ac:dyDescent="0.25">
      <c r="A260" s="6" t="s">
        <v>269</v>
      </c>
      <c r="B260" s="78" t="s">
        <v>290</v>
      </c>
      <c r="C260" s="78"/>
      <c r="D260" s="78"/>
      <c r="E260" s="24" t="s">
        <v>143</v>
      </c>
      <c r="F260" s="15">
        <v>9</v>
      </c>
      <c r="G260" s="42"/>
      <c r="H260" s="8">
        <f t="shared" ref="H260:H291" si="15">G260*F260</f>
        <v>0</v>
      </c>
      <c r="I260" s="9"/>
    </row>
    <row r="261" spans="1:9" ht="29.1" customHeight="1" x14ac:dyDescent="0.25">
      <c r="A261" s="6" t="s">
        <v>271</v>
      </c>
      <c r="B261" s="78" t="s">
        <v>292</v>
      </c>
      <c r="C261" s="78"/>
      <c r="D261" s="78"/>
      <c r="E261" s="24" t="s">
        <v>464</v>
      </c>
      <c r="F261" s="10">
        <v>2.7839999999999998</v>
      </c>
      <c r="G261" s="42"/>
      <c r="H261" s="8">
        <f t="shared" si="15"/>
        <v>0</v>
      </c>
      <c r="I261" s="9"/>
    </row>
    <row r="262" spans="1:9" x14ac:dyDescent="0.25">
      <c r="A262" s="6" t="s">
        <v>272</v>
      </c>
      <c r="B262" s="78" t="s">
        <v>294</v>
      </c>
      <c r="C262" s="78"/>
      <c r="D262" s="78"/>
      <c r="E262" s="24" t="s">
        <v>30</v>
      </c>
      <c r="F262" s="13">
        <v>5.43</v>
      </c>
      <c r="G262" s="42"/>
      <c r="H262" s="8">
        <f t="shared" si="15"/>
        <v>0</v>
      </c>
      <c r="I262" s="9"/>
    </row>
    <row r="263" spans="1:9" x14ac:dyDescent="0.25">
      <c r="A263" s="6" t="s">
        <v>274</v>
      </c>
      <c r="B263" s="78" t="s">
        <v>109</v>
      </c>
      <c r="C263" s="78"/>
      <c r="D263" s="78"/>
      <c r="E263" s="7" t="s">
        <v>30</v>
      </c>
      <c r="F263" s="12">
        <v>5.5385999999999997</v>
      </c>
      <c r="G263" s="42"/>
      <c r="H263" s="8">
        <f t="shared" si="15"/>
        <v>0</v>
      </c>
      <c r="I263" s="9"/>
    </row>
    <row r="264" spans="1:9" x14ac:dyDescent="0.25">
      <c r="A264" s="6" t="s">
        <v>276</v>
      </c>
      <c r="B264" s="78" t="s">
        <v>297</v>
      </c>
      <c r="C264" s="78"/>
      <c r="D264" s="78"/>
      <c r="E264" s="7" t="s">
        <v>20</v>
      </c>
      <c r="F264" s="13">
        <v>0.31</v>
      </c>
      <c r="G264" s="42"/>
      <c r="H264" s="8">
        <f t="shared" si="15"/>
        <v>0</v>
      </c>
      <c r="I264" s="9"/>
    </row>
    <row r="265" spans="1:9" ht="29.45" customHeight="1" x14ac:dyDescent="0.25">
      <c r="A265" s="6" t="s">
        <v>278</v>
      </c>
      <c r="B265" s="78" t="s">
        <v>299</v>
      </c>
      <c r="C265" s="78"/>
      <c r="D265" s="78"/>
      <c r="E265" s="24" t="s">
        <v>143</v>
      </c>
      <c r="F265" s="15">
        <v>36</v>
      </c>
      <c r="G265" s="42"/>
      <c r="H265" s="8">
        <f t="shared" si="15"/>
        <v>0</v>
      </c>
      <c r="I265" s="9"/>
    </row>
    <row r="266" spans="1:9" x14ac:dyDescent="0.25">
      <c r="A266" s="6" t="s">
        <v>280</v>
      </c>
      <c r="B266" s="78" t="s">
        <v>301</v>
      </c>
      <c r="C266" s="78"/>
      <c r="D266" s="78"/>
      <c r="E266" s="7" t="s">
        <v>20</v>
      </c>
      <c r="F266" s="13">
        <v>0.19</v>
      </c>
      <c r="G266" s="42"/>
      <c r="H266" s="8">
        <f t="shared" si="15"/>
        <v>0</v>
      </c>
      <c r="I266" s="9"/>
    </row>
    <row r="267" spans="1:9" x14ac:dyDescent="0.25">
      <c r="A267" s="6" t="s">
        <v>282</v>
      </c>
      <c r="B267" s="78" t="s">
        <v>303</v>
      </c>
      <c r="C267" s="78"/>
      <c r="D267" s="78"/>
      <c r="E267" s="7" t="s">
        <v>20</v>
      </c>
      <c r="F267" s="12">
        <v>0.1545</v>
      </c>
      <c r="G267" s="42"/>
      <c r="H267" s="8">
        <f t="shared" si="15"/>
        <v>0</v>
      </c>
      <c r="I267" s="9"/>
    </row>
    <row r="268" spans="1:9" x14ac:dyDescent="0.25">
      <c r="A268" s="6" t="s">
        <v>283</v>
      </c>
      <c r="B268" s="78" t="s">
        <v>305</v>
      </c>
      <c r="C268" s="78"/>
      <c r="D268" s="78"/>
      <c r="E268" s="7" t="s">
        <v>20</v>
      </c>
      <c r="F268" s="12">
        <v>4.1200000000000001E-2</v>
      </c>
      <c r="G268" s="42"/>
      <c r="H268" s="8">
        <f t="shared" si="15"/>
        <v>0</v>
      </c>
      <c r="I268" s="9"/>
    </row>
    <row r="269" spans="1:9" x14ac:dyDescent="0.25">
      <c r="A269" s="6" t="s">
        <v>285</v>
      </c>
      <c r="B269" s="78" t="s">
        <v>307</v>
      </c>
      <c r="C269" s="78"/>
      <c r="D269" s="78"/>
      <c r="E269" s="7" t="s">
        <v>20</v>
      </c>
      <c r="F269" s="12">
        <v>0.1236</v>
      </c>
      <c r="G269" s="42"/>
      <c r="H269" s="8">
        <f t="shared" si="15"/>
        <v>0</v>
      </c>
      <c r="I269" s="9"/>
    </row>
    <row r="270" spans="1:9" x14ac:dyDescent="0.25">
      <c r="A270" s="6" t="s">
        <v>286</v>
      </c>
      <c r="B270" s="78" t="s">
        <v>309</v>
      </c>
      <c r="C270" s="78"/>
      <c r="D270" s="78"/>
      <c r="E270" s="7" t="s">
        <v>143</v>
      </c>
      <c r="F270" s="14">
        <v>36</v>
      </c>
      <c r="G270" s="42"/>
      <c r="H270" s="8">
        <f t="shared" si="15"/>
        <v>0</v>
      </c>
      <c r="I270" s="9"/>
    </row>
    <row r="271" spans="1:9" x14ac:dyDescent="0.25">
      <c r="A271" s="6" t="s">
        <v>288</v>
      </c>
      <c r="B271" s="78" t="s">
        <v>311</v>
      </c>
      <c r="C271" s="78"/>
      <c r="D271" s="78"/>
      <c r="E271" s="7" t="s">
        <v>143</v>
      </c>
      <c r="F271" s="14">
        <v>67</v>
      </c>
      <c r="G271" s="42"/>
      <c r="H271" s="8">
        <f t="shared" si="15"/>
        <v>0</v>
      </c>
      <c r="I271" s="50"/>
    </row>
    <row r="272" spans="1:9" ht="28.5" customHeight="1" x14ac:dyDescent="0.25">
      <c r="A272" s="49" t="s">
        <v>289</v>
      </c>
      <c r="B272" s="75" t="s">
        <v>313</v>
      </c>
      <c r="C272" s="75"/>
      <c r="D272" s="75"/>
      <c r="E272" s="51" t="s">
        <v>143</v>
      </c>
      <c r="F272" s="55">
        <v>58</v>
      </c>
      <c r="G272" s="56"/>
      <c r="H272" s="53">
        <f t="shared" si="15"/>
        <v>0</v>
      </c>
      <c r="I272" s="50" t="s">
        <v>574</v>
      </c>
    </row>
    <row r="273" spans="1:9" ht="28.5" customHeight="1" x14ac:dyDescent="0.25">
      <c r="A273" s="49" t="s">
        <v>291</v>
      </c>
      <c r="B273" s="75" t="s">
        <v>315</v>
      </c>
      <c r="C273" s="75"/>
      <c r="D273" s="75"/>
      <c r="E273" s="51" t="s">
        <v>143</v>
      </c>
      <c r="F273" s="55">
        <v>5</v>
      </c>
      <c r="G273" s="56"/>
      <c r="H273" s="53">
        <f t="shared" si="15"/>
        <v>0</v>
      </c>
      <c r="I273" s="50" t="s">
        <v>574</v>
      </c>
    </row>
    <row r="274" spans="1:9" ht="28.5" customHeight="1" x14ac:dyDescent="0.25">
      <c r="A274" s="49" t="s">
        <v>293</v>
      </c>
      <c r="B274" s="75" t="s">
        <v>317</v>
      </c>
      <c r="C274" s="75"/>
      <c r="D274" s="75"/>
      <c r="E274" s="51" t="s">
        <v>143</v>
      </c>
      <c r="F274" s="55">
        <v>4</v>
      </c>
      <c r="G274" s="56"/>
      <c r="H274" s="53">
        <f t="shared" si="15"/>
        <v>0</v>
      </c>
      <c r="I274" s="50" t="s">
        <v>574</v>
      </c>
    </row>
    <row r="275" spans="1:9" x14ac:dyDescent="0.25">
      <c r="A275" s="6" t="s">
        <v>295</v>
      </c>
      <c r="B275" s="78" t="s">
        <v>502</v>
      </c>
      <c r="C275" s="78"/>
      <c r="D275" s="78"/>
      <c r="E275" s="24" t="s">
        <v>481</v>
      </c>
      <c r="F275" s="15">
        <v>22</v>
      </c>
      <c r="G275" s="42"/>
      <c r="H275" s="8">
        <f t="shared" si="15"/>
        <v>0</v>
      </c>
      <c r="I275" s="9"/>
    </row>
    <row r="276" spans="1:9" ht="27.95" customHeight="1" x14ac:dyDescent="0.25">
      <c r="A276" s="49" t="s">
        <v>296</v>
      </c>
      <c r="B276" s="75" t="s">
        <v>320</v>
      </c>
      <c r="C276" s="75"/>
      <c r="D276" s="75"/>
      <c r="E276" s="51" t="s">
        <v>143</v>
      </c>
      <c r="F276" s="55">
        <v>3</v>
      </c>
      <c r="G276" s="56"/>
      <c r="H276" s="53">
        <f t="shared" si="15"/>
        <v>0</v>
      </c>
      <c r="I276" s="50" t="s">
        <v>574</v>
      </c>
    </row>
    <row r="277" spans="1:9" ht="27.95" customHeight="1" x14ac:dyDescent="0.25">
      <c r="A277" s="49" t="s">
        <v>298</v>
      </c>
      <c r="B277" s="75" t="s">
        <v>322</v>
      </c>
      <c r="C277" s="75"/>
      <c r="D277" s="75"/>
      <c r="E277" s="51" t="s">
        <v>143</v>
      </c>
      <c r="F277" s="55">
        <v>19</v>
      </c>
      <c r="G277" s="56"/>
      <c r="H277" s="53">
        <f t="shared" si="15"/>
        <v>0</v>
      </c>
      <c r="I277" s="50" t="s">
        <v>574</v>
      </c>
    </row>
    <row r="278" spans="1:9" x14ac:dyDescent="0.25">
      <c r="A278" s="49" t="s">
        <v>300</v>
      </c>
      <c r="B278" s="75" t="s">
        <v>482</v>
      </c>
      <c r="C278" s="75"/>
      <c r="D278" s="75"/>
      <c r="E278" s="51" t="s">
        <v>324</v>
      </c>
      <c r="F278" s="55">
        <v>4</v>
      </c>
      <c r="G278" s="56"/>
      <c r="H278" s="53">
        <f t="shared" si="15"/>
        <v>0</v>
      </c>
      <c r="I278" s="50" t="s">
        <v>574</v>
      </c>
    </row>
    <row r="279" spans="1:9" x14ac:dyDescent="0.25">
      <c r="A279" s="49" t="s">
        <v>302</v>
      </c>
      <c r="B279" s="75" t="s">
        <v>326</v>
      </c>
      <c r="C279" s="75"/>
      <c r="D279" s="75"/>
      <c r="E279" s="51" t="s">
        <v>327</v>
      </c>
      <c r="F279" s="55">
        <v>4</v>
      </c>
      <c r="G279" s="56"/>
      <c r="H279" s="53">
        <f t="shared" si="15"/>
        <v>0</v>
      </c>
      <c r="I279" s="50" t="s">
        <v>574</v>
      </c>
    </row>
    <row r="280" spans="1:9" ht="27.95" customHeight="1" x14ac:dyDescent="0.25">
      <c r="A280" s="6" t="s">
        <v>304</v>
      </c>
      <c r="B280" s="78" t="s">
        <v>329</v>
      </c>
      <c r="C280" s="78"/>
      <c r="D280" s="78"/>
      <c r="E280" s="24" t="s">
        <v>468</v>
      </c>
      <c r="F280" s="15">
        <v>511</v>
      </c>
      <c r="G280" s="42"/>
      <c r="H280" s="8">
        <f t="shared" si="15"/>
        <v>0</v>
      </c>
      <c r="I280" s="9"/>
    </row>
    <row r="281" spans="1:9" x14ac:dyDescent="0.25">
      <c r="A281" s="6" t="s">
        <v>306</v>
      </c>
      <c r="B281" s="78" t="s">
        <v>331</v>
      </c>
      <c r="C281" s="78"/>
      <c r="D281" s="78"/>
      <c r="E281" s="7" t="s">
        <v>235</v>
      </c>
      <c r="F281" s="14">
        <v>511</v>
      </c>
      <c r="G281" s="42"/>
      <c r="H281" s="8">
        <f t="shared" si="15"/>
        <v>0</v>
      </c>
      <c r="I281" s="9"/>
    </row>
    <row r="282" spans="1:9" x14ac:dyDescent="0.25">
      <c r="A282" s="6" t="s">
        <v>308</v>
      </c>
      <c r="B282" s="78" t="s">
        <v>333</v>
      </c>
      <c r="C282" s="78"/>
      <c r="D282" s="78"/>
      <c r="E282" s="7" t="s">
        <v>143</v>
      </c>
      <c r="F282" s="14">
        <v>170</v>
      </c>
      <c r="G282" s="42"/>
      <c r="H282" s="8">
        <f t="shared" si="15"/>
        <v>0</v>
      </c>
      <c r="I282" s="9"/>
    </row>
    <row r="283" spans="1:9" x14ac:dyDescent="0.25">
      <c r="A283" s="6" t="s">
        <v>310</v>
      </c>
      <c r="B283" s="78" t="s">
        <v>335</v>
      </c>
      <c r="C283" s="78"/>
      <c r="D283" s="78"/>
      <c r="E283" s="24" t="s">
        <v>235</v>
      </c>
      <c r="F283" s="15">
        <v>511</v>
      </c>
      <c r="G283" s="42"/>
      <c r="H283" s="8">
        <f t="shared" si="15"/>
        <v>0</v>
      </c>
      <c r="I283" s="9"/>
    </row>
    <row r="284" spans="1:9" ht="27.95" customHeight="1" x14ac:dyDescent="0.25">
      <c r="A284" s="6" t="s">
        <v>312</v>
      </c>
      <c r="B284" s="78" t="s">
        <v>503</v>
      </c>
      <c r="C284" s="78"/>
      <c r="D284" s="78"/>
      <c r="E284" s="24" t="s">
        <v>235</v>
      </c>
      <c r="F284" s="15">
        <v>255.5</v>
      </c>
      <c r="G284" s="42"/>
      <c r="H284" s="8">
        <f t="shared" si="15"/>
        <v>0</v>
      </c>
      <c r="I284" s="9"/>
    </row>
    <row r="285" spans="1:9" x14ac:dyDescent="0.25">
      <c r="A285" s="6" t="s">
        <v>314</v>
      </c>
      <c r="B285" s="78" t="s">
        <v>338</v>
      </c>
      <c r="C285" s="78"/>
      <c r="D285" s="78"/>
      <c r="E285" s="7" t="s">
        <v>235</v>
      </c>
      <c r="F285" s="15">
        <v>766.5</v>
      </c>
      <c r="G285" s="42"/>
      <c r="H285" s="8">
        <f t="shared" si="15"/>
        <v>0</v>
      </c>
      <c r="I285" s="9"/>
    </row>
    <row r="286" spans="1:9" x14ac:dyDescent="0.25">
      <c r="A286" s="6" t="s">
        <v>316</v>
      </c>
      <c r="B286" s="78" t="s">
        <v>340</v>
      </c>
      <c r="C286" s="78"/>
      <c r="D286" s="78"/>
      <c r="E286" s="24" t="s">
        <v>143</v>
      </c>
      <c r="F286" s="13">
        <v>2</v>
      </c>
      <c r="G286" s="42"/>
      <c r="H286" s="8">
        <f t="shared" si="15"/>
        <v>0</v>
      </c>
      <c r="I286" s="9"/>
    </row>
    <row r="287" spans="1:9" ht="30.6" customHeight="1" x14ac:dyDescent="0.25">
      <c r="A287" s="6" t="s">
        <v>318</v>
      </c>
      <c r="B287" s="78" t="s">
        <v>342</v>
      </c>
      <c r="C287" s="78"/>
      <c r="D287" s="78"/>
      <c r="E287" s="7" t="s">
        <v>143</v>
      </c>
      <c r="F287" s="14">
        <v>2</v>
      </c>
      <c r="G287" s="42"/>
      <c r="H287" s="8">
        <f t="shared" si="15"/>
        <v>0</v>
      </c>
      <c r="I287" s="9"/>
    </row>
    <row r="288" spans="1:9" s="57" customFormat="1" x14ac:dyDescent="0.25">
      <c r="A288" s="49" t="s">
        <v>319</v>
      </c>
      <c r="B288" s="75" t="s">
        <v>344</v>
      </c>
      <c r="C288" s="75"/>
      <c r="D288" s="75"/>
      <c r="E288" s="51" t="s">
        <v>143</v>
      </c>
      <c r="F288" s="55">
        <v>2</v>
      </c>
      <c r="G288" s="56"/>
      <c r="H288" s="53">
        <f t="shared" si="15"/>
        <v>0</v>
      </c>
      <c r="I288" s="50" t="s">
        <v>574</v>
      </c>
    </row>
    <row r="289" spans="1:9" s="57" customFormat="1" x14ac:dyDescent="0.25">
      <c r="A289" s="49" t="s">
        <v>321</v>
      </c>
      <c r="B289" s="75" t="s">
        <v>346</v>
      </c>
      <c r="C289" s="75"/>
      <c r="D289" s="75"/>
      <c r="E289" s="51" t="s">
        <v>143</v>
      </c>
      <c r="F289" s="55">
        <v>2</v>
      </c>
      <c r="G289" s="58"/>
      <c r="H289" s="53">
        <f t="shared" si="15"/>
        <v>0</v>
      </c>
      <c r="I289" s="50" t="s">
        <v>574</v>
      </c>
    </row>
    <row r="290" spans="1:9" x14ac:dyDescent="0.25">
      <c r="A290" s="6" t="s">
        <v>323</v>
      </c>
      <c r="B290" s="78" t="s">
        <v>263</v>
      </c>
      <c r="C290" s="78"/>
      <c r="D290" s="78"/>
      <c r="E290" s="24" t="s">
        <v>464</v>
      </c>
      <c r="F290" s="15">
        <v>37</v>
      </c>
      <c r="G290" s="42"/>
      <c r="H290" s="8">
        <f t="shared" si="15"/>
        <v>0</v>
      </c>
      <c r="I290" s="9"/>
    </row>
    <row r="291" spans="1:9" x14ac:dyDescent="0.25">
      <c r="A291" s="6" t="s">
        <v>325</v>
      </c>
      <c r="B291" s="78" t="s">
        <v>19</v>
      </c>
      <c r="C291" s="78"/>
      <c r="D291" s="78"/>
      <c r="E291" s="7" t="s">
        <v>20</v>
      </c>
      <c r="F291" s="15">
        <v>55.5</v>
      </c>
      <c r="G291" s="42"/>
      <c r="H291" s="8">
        <f t="shared" si="15"/>
        <v>0</v>
      </c>
      <c r="I291" s="9"/>
    </row>
    <row r="292" spans="1:9" x14ac:dyDescent="0.25">
      <c r="A292" s="60"/>
      <c r="B292" s="80" t="s">
        <v>559</v>
      </c>
      <c r="C292" s="80"/>
      <c r="D292" s="80"/>
      <c r="E292" s="80"/>
      <c r="F292" s="80"/>
      <c r="G292" s="80"/>
      <c r="H292" s="61">
        <f>SUM(H259:H291)</f>
        <v>0</v>
      </c>
      <c r="I292" s="62"/>
    </row>
    <row r="293" spans="1:9" x14ac:dyDescent="0.25">
      <c r="A293" s="60"/>
      <c r="B293" s="81" t="s">
        <v>491</v>
      </c>
      <c r="C293" s="81"/>
      <c r="D293" s="81"/>
      <c r="E293" s="81"/>
      <c r="F293" s="81"/>
      <c r="G293" s="81"/>
      <c r="H293" s="63">
        <f>0.22*H292</f>
        <v>0</v>
      </c>
      <c r="I293" s="62"/>
    </row>
    <row r="294" spans="1:9" x14ac:dyDescent="0.25">
      <c r="A294" s="60"/>
      <c r="B294" s="80" t="s">
        <v>61</v>
      </c>
      <c r="C294" s="80"/>
      <c r="D294" s="80"/>
      <c r="E294" s="80"/>
      <c r="F294" s="80"/>
      <c r="G294" s="80"/>
      <c r="H294" s="61">
        <f>H292+H293</f>
        <v>0</v>
      </c>
      <c r="I294" s="62"/>
    </row>
    <row r="295" spans="1:9" x14ac:dyDescent="0.25">
      <c r="A295" s="85" t="s">
        <v>575</v>
      </c>
      <c r="B295" s="85"/>
      <c r="C295" s="85"/>
      <c r="D295" s="85"/>
      <c r="E295" s="85"/>
      <c r="F295" s="85"/>
      <c r="G295" s="85"/>
      <c r="H295" s="85"/>
      <c r="I295" s="85"/>
    </row>
    <row r="296" spans="1:9" ht="28.5" customHeight="1" x14ac:dyDescent="0.25">
      <c r="A296" s="6" t="s">
        <v>373</v>
      </c>
      <c r="B296" s="78" t="s">
        <v>397</v>
      </c>
      <c r="C296" s="78"/>
      <c r="D296" s="78"/>
      <c r="E296" s="24" t="s">
        <v>25</v>
      </c>
      <c r="F296" s="15">
        <v>40</v>
      </c>
      <c r="G296" s="42"/>
      <c r="H296" s="8">
        <f>G296*F296</f>
        <v>0</v>
      </c>
      <c r="I296" s="9"/>
    </row>
    <row r="297" spans="1:9" x14ac:dyDescent="0.25">
      <c r="A297" s="6" t="s">
        <v>375</v>
      </c>
      <c r="B297" s="78" t="s">
        <v>399</v>
      </c>
      <c r="C297" s="78"/>
      <c r="D297" s="78"/>
      <c r="E297" s="7" t="s">
        <v>25</v>
      </c>
      <c r="F297" s="14">
        <v>44</v>
      </c>
      <c r="G297" s="42"/>
      <c r="H297" s="8">
        <f t="shared" ref="H297:H319" si="16">G297*F297</f>
        <v>0</v>
      </c>
      <c r="I297" s="9"/>
    </row>
    <row r="298" spans="1:9" x14ac:dyDescent="0.25">
      <c r="A298" s="6" t="s">
        <v>377</v>
      </c>
      <c r="B298" s="78" t="s">
        <v>217</v>
      </c>
      <c r="C298" s="78"/>
      <c r="D298" s="78"/>
      <c r="E298" s="24" t="s">
        <v>30</v>
      </c>
      <c r="F298" s="12">
        <v>1.02</v>
      </c>
      <c r="G298" s="42"/>
      <c r="H298" s="8">
        <f t="shared" si="16"/>
        <v>0</v>
      </c>
      <c r="I298" s="9"/>
    </row>
    <row r="299" spans="1:9" x14ac:dyDescent="0.25">
      <c r="A299" s="6" t="s">
        <v>379</v>
      </c>
      <c r="B299" s="78" t="s">
        <v>122</v>
      </c>
      <c r="C299" s="78"/>
      <c r="D299" s="78"/>
      <c r="E299" s="7" t="s">
        <v>30</v>
      </c>
      <c r="F299" s="12">
        <v>1.0404</v>
      </c>
      <c r="G299" s="42"/>
      <c r="H299" s="8">
        <f t="shared" si="16"/>
        <v>0</v>
      </c>
      <c r="I299" s="9"/>
    </row>
    <row r="300" spans="1:9" ht="28.5" customHeight="1" x14ac:dyDescent="0.25">
      <c r="A300" s="6" t="s">
        <v>381</v>
      </c>
      <c r="B300" s="78" t="s">
        <v>504</v>
      </c>
      <c r="C300" s="78"/>
      <c r="D300" s="78"/>
      <c r="E300" s="24" t="s">
        <v>468</v>
      </c>
      <c r="F300" s="13">
        <v>27</v>
      </c>
      <c r="G300" s="42"/>
      <c r="H300" s="8">
        <f t="shared" si="16"/>
        <v>0</v>
      </c>
      <c r="I300" s="9"/>
    </row>
    <row r="301" spans="1:9" x14ac:dyDescent="0.25">
      <c r="A301" s="6" t="s">
        <v>382</v>
      </c>
      <c r="B301" s="78" t="s">
        <v>331</v>
      </c>
      <c r="C301" s="78"/>
      <c r="D301" s="78"/>
      <c r="E301" s="7" t="s">
        <v>235</v>
      </c>
      <c r="F301" s="14">
        <v>27</v>
      </c>
      <c r="G301" s="42"/>
      <c r="H301" s="8">
        <f t="shared" si="16"/>
        <v>0</v>
      </c>
      <c r="I301" s="9"/>
    </row>
    <row r="302" spans="1:9" x14ac:dyDescent="0.25">
      <c r="A302" s="6" t="s">
        <v>384</v>
      </c>
      <c r="B302" s="78" t="s">
        <v>506</v>
      </c>
      <c r="C302" s="78"/>
      <c r="D302" s="78"/>
      <c r="E302" s="24" t="s">
        <v>30</v>
      </c>
      <c r="F302" s="12">
        <v>11.16</v>
      </c>
      <c r="G302" s="42"/>
      <c r="H302" s="8">
        <f t="shared" si="16"/>
        <v>0</v>
      </c>
      <c r="I302" s="9"/>
    </row>
    <row r="303" spans="1:9" ht="27.95" customHeight="1" x14ac:dyDescent="0.25">
      <c r="A303" s="6" t="s">
        <v>386</v>
      </c>
      <c r="B303" s="78" t="s">
        <v>406</v>
      </c>
      <c r="C303" s="78"/>
      <c r="D303" s="78"/>
      <c r="E303" s="24" t="s">
        <v>30</v>
      </c>
      <c r="F303" s="10">
        <v>3.5</v>
      </c>
      <c r="G303" s="42"/>
      <c r="H303" s="8">
        <f t="shared" si="16"/>
        <v>0</v>
      </c>
      <c r="I303" s="9"/>
    </row>
    <row r="304" spans="1:9" x14ac:dyDescent="0.25">
      <c r="A304" s="6" t="s">
        <v>388</v>
      </c>
      <c r="B304" s="78" t="s">
        <v>408</v>
      </c>
      <c r="C304" s="78"/>
      <c r="D304" s="78"/>
      <c r="E304" s="7" t="s">
        <v>30</v>
      </c>
      <c r="F304" s="12">
        <v>14.879899999999999</v>
      </c>
      <c r="G304" s="42"/>
      <c r="H304" s="8">
        <f t="shared" si="16"/>
        <v>0</v>
      </c>
      <c r="I304" s="9"/>
    </row>
    <row r="305" spans="1:9" x14ac:dyDescent="0.25">
      <c r="A305" s="6" t="s">
        <v>390</v>
      </c>
      <c r="B305" s="78" t="s">
        <v>410</v>
      </c>
      <c r="C305" s="78"/>
      <c r="D305" s="78"/>
      <c r="E305" s="7" t="s">
        <v>20</v>
      </c>
      <c r="F305" s="10">
        <v>0.92700000000000005</v>
      </c>
      <c r="G305" s="42"/>
      <c r="H305" s="8">
        <f t="shared" si="16"/>
        <v>0</v>
      </c>
      <c r="I305" s="9"/>
    </row>
    <row r="306" spans="1:9" x14ac:dyDescent="0.25">
      <c r="A306" s="6" t="s">
        <v>392</v>
      </c>
      <c r="B306" s="78" t="s">
        <v>412</v>
      </c>
      <c r="C306" s="78"/>
      <c r="D306" s="78"/>
      <c r="E306" s="24" t="s">
        <v>25</v>
      </c>
      <c r="F306" s="13">
        <v>63</v>
      </c>
      <c r="G306" s="42"/>
      <c r="H306" s="8">
        <f t="shared" si="16"/>
        <v>0</v>
      </c>
      <c r="I306" s="9"/>
    </row>
    <row r="307" spans="1:9" x14ac:dyDescent="0.25">
      <c r="A307" s="6" t="s">
        <v>394</v>
      </c>
      <c r="B307" s="78" t="s">
        <v>414</v>
      </c>
      <c r="C307" s="78"/>
      <c r="D307" s="78"/>
      <c r="E307" s="7" t="s">
        <v>170</v>
      </c>
      <c r="F307" s="14">
        <v>20</v>
      </c>
      <c r="G307" s="42"/>
      <c r="H307" s="8">
        <f t="shared" si="16"/>
        <v>0</v>
      </c>
      <c r="I307" s="9"/>
    </row>
    <row r="308" spans="1:9" x14ac:dyDescent="0.25">
      <c r="A308" s="6" t="s">
        <v>396</v>
      </c>
      <c r="B308" s="78" t="s">
        <v>416</v>
      </c>
      <c r="C308" s="78"/>
      <c r="D308" s="78"/>
      <c r="E308" s="7" t="s">
        <v>20</v>
      </c>
      <c r="F308" s="10">
        <v>1.2E-2</v>
      </c>
      <c r="G308" s="42"/>
      <c r="H308" s="8">
        <f t="shared" si="16"/>
        <v>0</v>
      </c>
      <c r="I308" s="9"/>
    </row>
    <row r="309" spans="1:9" x14ac:dyDescent="0.25">
      <c r="A309" s="6" t="s">
        <v>398</v>
      </c>
      <c r="B309" s="78" t="s">
        <v>418</v>
      </c>
      <c r="C309" s="78"/>
      <c r="D309" s="78"/>
      <c r="E309" s="7" t="s">
        <v>170</v>
      </c>
      <c r="F309" s="14">
        <v>12</v>
      </c>
      <c r="G309" s="42"/>
      <c r="H309" s="8">
        <f t="shared" si="16"/>
        <v>0</v>
      </c>
      <c r="I309" s="9"/>
    </row>
    <row r="310" spans="1:9" ht="26.45" customHeight="1" x14ac:dyDescent="0.25">
      <c r="A310" s="6" t="s">
        <v>400</v>
      </c>
      <c r="B310" s="78" t="s">
        <v>420</v>
      </c>
      <c r="C310" s="78"/>
      <c r="D310" s="78"/>
      <c r="E310" s="24" t="s">
        <v>466</v>
      </c>
      <c r="F310" s="10">
        <v>25.6</v>
      </c>
      <c r="G310" s="42"/>
      <c r="H310" s="8">
        <f t="shared" si="16"/>
        <v>0</v>
      </c>
      <c r="I310" s="9"/>
    </row>
    <row r="311" spans="1:9" x14ac:dyDescent="0.25">
      <c r="A311" s="6" t="s">
        <v>401</v>
      </c>
      <c r="B311" s="78" t="s">
        <v>422</v>
      </c>
      <c r="C311" s="78"/>
      <c r="D311" s="78"/>
      <c r="E311" s="7" t="s">
        <v>170</v>
      </c>
      <c r="F311" s="14">
        <v>1279</v>
      </c>
      <c r="G311" s="42"/>
      <c r="H311" s="8">
        <f t="shared" si="16"/>
        <v>0</v>
      </c>
      <c r="I311" s="9"/>
    </row>
    <row r="312" spans="1:9" x14ac:dyDescent="0.25">
      <c r="A312" s="6" t="s">
        <v>402</v>
      </c>
      <c r="B312" s="78" t="s">
        <v>424</v>
      </c>
      <c r="C312" s="78"/>
      <c r="D312" s="78"/>
      <c r="E312" s="7" t="s">
        <v>143</v>
      </c>
      <c r="F312" s="14">
        <v>1305</v>
      </c>
      <c r="G312" s="42"/>
      <c r="H312" s="8">
        <f t="shared" si="16"/>
        <v>0</v>
      </c>
      <c r="I312" s="9"/>
    </row>
    <row r="313" spans="1:9" x14ac:dyDescent="0.25">
      <c r="A313" s="6" t="s">
        <v>403</v>
      </c>
      <c r="B313" s="78" t="s">
        <v>426</v>
      </c>
      <c r="C313" s="78"/>
      <c r="D313" s="78"/>
      <c r="E313" s="7" t="s">
        <v>143</v>
      </c>
      <c r="F313" s="14">
        <v>41</v>
      </c>
      <c r="G313" s="42"/>
      <c r="H313" s="8">
        <f t="shared" si="16"/>
        <v>0</v>
      </c>
      <c r="I313" s="9"/>
    </row>
    <row r="314" spans="1:9" ht="27" customHeight="1" x14ac:dyDescent="0.25">
      <c r="A314" s="6" t="s">
        <v>404</v>
      </c>
      <c r="B314" s="84" t="s">
        <v>483</v>
      </c>
      <c r="C314" s="78"/>
      <c r="D314" s="78"/>
      <c r="E314" s="24" t="s">
        <v>25</v>
      </c>
      <c r="F314" s="10">
        <v>54.1</v>
      </c>
      <c r="G314" s="44"/>
      <c r="H314" s="8">
        <f t="shared" si="16"/>
        <v>0</v>
      </c>
      <c r="I314" s="9"/>
    </row>
    <row r="315" spans="1:9" x14ac:dyDescent="0.25">
      <c r="A315" s="6" t="s">
        <v>405</v>
      </c>
      <c r="B315" s="78" t="s">
        <v>422</v>
      </c>
      <c r="C315" s="78"/>
      <c r="D315" s="78"/>
      <c r="E315" s="7" t="s">
        <v>170</v>
      </c>
      <c r="F315" s="14">
        <v>2705</v>
      </c>
      <c r="G315" s="42"/>
      <c r="H315" s="8">
        <f t="shared" si="16"/>
        <v>0</v>
      </c>
      <c r="I315" s="9"/>
    </row>
    <row r="316" spans="1:9" x14ac:dyDescent="0.25">
      <c r="A316" s="49" t="s">
        <v>407</v>
      </c>
      <c r="B316" s="75" t="s">
        <v>430</v>
      </c>
      <c r="C316" s="75"/>
      <c r="D316" s="75"/>
      <c r="E316" s="51" t="s">
        <v>143</v>
      </c>
      <c r="F316" s="55">
        <v>2759</v>
      </c>
      <c r="G316" s="53"/>
      <c r="H316" s="53">
        <f t="shared" si="16"/>
        <v>0</v>
      </c>
      <c r="I316" s="50" t="s">
        <v>574</v>
      </c>
    </row>
    <row r="317" spans="1:9" x14ac:dyDescent="0.25">
      <c r="A317" s="6" t="s">
        <v>409</v>
      </c>
      <c r="B317" s="78" t="s">
        <v>426</v>
      </c>
      <c r="C317" s="78"/>
      <c r="D317" s="78"/>
      <c r="E317" s="7" t="s">
        <v>143</v>
      </c>
      <c r="F317" s="14">
        <v>87</v>
      </c>
      <c r="G317" s="42"/>
      <c r="H317" s="8">
        <f t="shared" si="16"/>
        <v>0</v>
      </c>
      <c r="I317" s="9"/>
    </row>
    <row r="318" spans="1:9" x14ac:dyDescent="0.25">
      <c r="A318" s="6" t="s">
        <v>411</v>
      </c>
      <c r="B318" s="78" t="s">
        <v>505</v>
      </c>
      <c r="C318" s="78"/>
      <c r="D318" s="78"/>
      <c r="E318" s="24" t="s">
        <v>235</v>
      </c>
      <c r="F318" s="13">
        <v>3</v>
      </c>
      <c r="G318" s="42"/>
      <c r="H318" s="8">
        <f t="shared" si="16"/>
        <v>0</v>
      </c>
      <c r="I318" s="9"/>
    </row>
    <row r="319" spans="1:9" x14ac:dyDescent="0.25">
      <c r="A319" s="6" t="s">
        <v>413</v>
      </c>
      <c r="B319" s="78" t="s">
        <v>435</v>
      </c>
      <c r="C319" s="78"/>
      <c r="D319" s="78"/>
      <c r="E319" s="7" t="s">
        <v>170</v>
      </c>
      <c r="F319" s="14">
        <v>1</v>
      </c>
      <c r="G319" s="42"/>
      <c r="H319" s="8">
        <f t="shared" si="16"/>
        <v>0</v>
      </c>
      <c r="I319" s="9"/>
    </row>
    <row r="320" spans="1:9" x14ac:dyDescent="0.25">
      <c r="A320" s="60"/>
      <c r="B320" s="80" t="s">
        <v>576</v>
      </c>
      <c r="C320" s="80"/>
      <c r="D320" s="80"/>
      <c r="E320" s="80"/>
      <c r="F320" s="80"/>
      <c r="G320" s="80"/>
      <c r="H320" s="61">
        <f>SUM(H296:H319)</f>
        <v>0</v>
      </c>
      <c r="I320" s="62"/>
    </row>
    <row r="321" spans="1:9" x14ac:dyDescent="0.25">
      <c r="A321" s="60"/>
      <c r="B321" s="81" t="s">
        <v>491</v>
      </c>
      <c r="C321" s="81"/>
      <c r="D321" s="81"/>
      <c r="E321" s="81"/>
      <c r="F321" s="81"/>
      <c r="G321" s="81"/>
      <c r="H321" s="63">
        <f>0.22*H320</f>
        <v>0</v>
      </c>
      <c r="I321" s="62"/>
    </row>
    <row r="322" spans="1:9" x14ac:dyDescent="0.25">
      <c r="A322" s="60"/>
      <c r="B322" s="80" t="s">
        <v>61</v>
      </c>
      <c r="C322" s="80"/>
      <c r="D322" s="80"/>
      <c r="E322" s="80"/>
      <c r="F322" s="80"/>
      <c r="G322" s="80"/>
      <c r="H322" s="61">
        <f>H320+H321</f>
        <v>0</v>
      </c>
      <c r="I322" s="62"/>
    </row>
    <row r="323" spans="1:9" x14ac:dyDescent="0.25">
      <c r="A323" s="85" t="s">
        <v>552</v>
      </c>
      <c r="B323" s="85"/>
      <c r="C323" s="85"/>
      <c r="D323" s="85"/>
      <c r="E323" s="85"/>
      <c r="F323" s="85"/>
      <c r="G323" s="85"/>
      <c r="H323" s="85"/>
      <c r="I323" s="85"/>
    </row>
    <row r="324" spans="1:9" x14ac:dyDescent="0.25">
      <c r="A324" s="6" t="s">
        <v>413</v>
      </c>
      <c r="B324" s="78" t="s">
        <v>217</v>
      </c>
      <c r="C324" s="78"/>
      <c r="D324" s="78"/>
      <c r="E324" s="24" t="s">
        <v>30</v>
      </c>
      <c r="F324" s="15">
        <v>0.4</v>
      </c>
      <c r="G324" s="42"/>
      <c r="H324" s="8">
        <f>G324*F324</f>
        <v>0</v>
      </c>
      <c r="I324" s="9"/>
    </row>
    <row r="325" spans="1:9" x14ac:dyDescent="0.25">
      <c r="A325" s="6" t="s">
        <v>415</v>
      </c>
      <c r="B325" s="78" t="s">
        <v>122</v>
      </c>
      <c r="C325" s="78"/>
      <c r="D325" s="78"/>
      <c r="E325" s="7" t="s">
        <v>30</v>
      </c>
      <c r="F325" s="10">
        <v>0.40799999999999997</v>
      </c>
      <c r="G325" s="42"/>
      <c r="H325" s="8">
        <f t="shared" ref="H325:H337" si="17">G325*F325</f>
        <v>0</v>
      </c>
      <c r="I325" s="9"/>
    </row>
    <row r="326" spans="1:9" ht="28.5" customHeight="1" x14ac:dyDescent="0.25">
      <c r="A326" s="6" t="s">
        <v>417</v>
      </c>
      <c r="B326" s="78" t="s">
        <v>406</v>
      </c>
      <c r="C326" s="78"/>
      <c r="D326" s="78"/>
      <c r="E326" s="24" t="s">
        <v>30</v>
      </c>
      <c r="F326" s="13">
        <v>2.2000000000000002</v>
      </c>
      <c r="G326" s="42"/>
      <c r="H326" s="8">
        <f t="shared" si="17"/>
        <v>0</v>
      </c>
      <c r="I326" s="9"/>
    </row>
    <row r="327" spans="1:9" x14ac:dyDescent="0.25">
      <c r="A327" s="6" t="s">
        <v>419</v>
      </c>
      <c r="B327" s="78" t="s">
        <v>408</v>
      </c>
      <c r="C327" s="78"/>
      <c r="D327" s="78"/>
      <c r="E327" s="7" t="s">
        <v>30</v>
      </c>
      <c r="F327" s="10">
        <v>2.2330000000000001</v>
      </c>
      <c r="G327" s="42"/>
      <c r="H327" s="8">
        <f t="shared" si="17"/>
        <v>0</v>
      </c>
      <c r="I327" s="9"/>
    </row>
    <row r="328" spans="1:9" x14ac:dyDescent="0.25">
      <c r="A328" s="6" t="s">
        <v>421</v>
      </c>
      <c r="B328" s="78" t="s">
        <v>441</v>
      </c>
      <c r="C328" s="78"/>
      <c r="D328" s="78"/>
      <c r="E328" s="7" t="s">
        <v>20</v>
      </c>
      <c r="F328" s="12">
        <v>1.03E-2</v>
      </c>
      <c r="G328" s="42"/>
      <c r="H328" s="8">
        <f t="shared" si="17"/>
        <v>0</v>
      </c>
      <c r="I328" s="9"/>
    </row>
    <row r="329" spans="1:9" x14ac:dyDescent="0.25">
      <c r="A329" s="6" t="s">
        <v>423</v>
      </c>
      <c r="B329" s="78" t="s">
        <v>443</v>
      </c>
      <c r="C329" s="78"/>
      <c r="D329" s="78"/>
      <c r="E329" s="7" t="s">
        <v>20</v>
      </c>
      <c r="F329" s="12">
        <v>0.31929999999999997</v>
      </c>
      <c r="G329" s="42"/>
      <c r="H329" s="8">
        <f t="shared" si="17"/>
        <v>0</v>
      </c>
      <c r="I329" s="9"/>
    </row>
    <row r="330" spans="1:9" ht="28.5" customHeight="1" x14ac:dyDescent="0.25">
      <c r="A330" s="6" t="s">
        <v>425</v>
      </c>
      <c r="B330" s="84" t="s">
        <v>483</v>
      </c>
      <c r="C330" s="78"/>
      <c r="D330" s="78"/>
      <c r="E330" s="24" t="s">
        <v>25</v>
      </c>
      <c r="F330" s="13">
        <v>12</v>
      </c>
      <c r="G330" s="42"/>
      <c r="H330" s="8">
        <f t="shared" si="17"/>
        <v>0</v>
      </c>
      <c r="I330" s="9"/>
    </row>
    <row r="331" spans="1:9" x14ac:dyDescent="0.25">
      <c r="A331" s="6" t="s">
        <v>427</v>
      </c>
      <c r="B331" s="78" t="s">
        <v>422</v>
      </c>
      <c r="C331" s="78"/>
      <c r="D331" s="78"/>
      <c r="E331" s="7" t="s">
        <v>170</v>
      </c>
      <c r="F331" s="14">
        <v>600</v>
      </c>
      <c r="G331" s="42"/>
      <c r="H331" s="8">
        <f t="shared" si="17"/>
        <v>0</v>
      </c>
      <c r="I331" s="9"/>
    </row>
    <row r="332" spans="1:9" x14ac:dyDescent="0.25">
      <c r="A332" s="49" t="s">
        <v>428</v>
      </c>
      <c r="B332" s="75" t="s">
        <v>430</v>
      </c>
      <c r="C332" s="75"/>
      <c r="D332" s="75"/>
      <c r="E332" s="51" t="s">
        <v>143</v>
      </c>
      <c r="F332" s="55">
        <v>612</v>
      </c>
      <c r="G332" s="53"/>
      <c r="H332" s="53">
        <f t="shared" si="17"/>
        <v>0</v>
      </c>
      <c r="I332" s="50" t="s">
        <v>574</v>
      </c>
    </row>
    <row r="333" spans="1:9" x14ac:dyDescent="0.25">
      <c r="A333" s="6" t="s">
        <v>429</v>
      </c>
      <c r="B333" s="78" t="s">
        <v>426</v>
      </c>
      <c r="C333" s="78"/>
      <c r="D333" s="78"/>
      <c r="E333" s="7" t="s">
        <v>143</v>
      </c>
      <c r="F333" s="14">
        <v>19</v>
      </c>
      <c r="G333" s="42"/>
      <c r="H333" s="8">
        <f t="shared" si="17"/>
        <v>0</v>
      </c>
      <c r="I333" s="9"/>
    </row>
    <row r="334" spans="1:9" x14ac:dyDescent="0.25">
      <c r="A334" s="6" t="s">
        <v>431</v>
      </c>
      <c r="B334" s="78" t="s">
        <v>449</v>
      </c>
      <c r="C334" s="78"/>
      <c r="D334" s="78"/>
      <c r="E334" s="7" t="s">
        <v>143</v>
      </c>
      <c r="F334" s="14">
        <v>60</v>
      </c>
      <c r="G334" s="42"/>
      <c r="H334" s="8">
        <f t="shared" si="17"/>
        <v>0</v>
      </c>
      <c r="I334" s="9"/>
    </row>
    <row r="335" spans="1:9" x14ac:dyDescent="0.25">
      <c r="A335" s="6" t="s">
        <v>432</v>
      </c>
      <c r="B335" s="78" t="s">
        <v>451</v>
      </c>
      <c r="C335" s="78"/>
      <c r="D335" s="78"/>
      <c r="E335" s="7" t="s">
        <v>143</v>
      </c>
      <c r="F335" s="14">
        <v>60</v>
      </c>
      <c r="G335" s="42"/>
      <c r="H335" s="8">
        <f t="shared" si="17"/>
        <v>0</v>
      </c>
      <c r="I335" s="9"/>
    </row>
    <row r="336" spans="1:9" x14ac:dyDescent="0.25">
      <c r="A336" s="6" t="s">
        <v>433</v>
      </c>
      <c r="B336" s="78" t="s">
        <v>452</v>
      </c>
      <c r="C336" s="78"/>
      <c r="D336" s="78"/>
      <c r="E336" s="7" t="s">
        <v>20</v>
      </c>
      <c r="F336" s="10">
        <v>5.5E-2</v>
      </c>
      <c r="G336" s="42"/>
      <c r="H336" s="8">
        <f t="shared" si="17"/>
        <v>0</v>
      </c>
      <c r="I336" s="9"/>
    </row>
    <row r="337" spans="1:9" x14ac:dyDescent="0.25">
      <c r="A337" s="6" t="s">
        <v>434</v>
      </c>
      <c r="B337" s="78" t="s">
        <v>453</v>
      </c>
      <c r="C337" s="78"/>
      <c r="D337" s="78"/>
      <c r="E337" s="7" t="s">
        <v>20</v>
      </c>
      <c r="F337" s="10">
        <v>5.5E-2</v>
      </c>
      <c r="G337" s="42"/>
      <c r="H337" s="8">
        <f t="shared" si="17"/>
        <v>0</v>
      </c>
      <c r="I337" s="9"/>
    </row>
    <row r="338" spans="1:9" x14ac:dyDescent="0.25">
      <c r="A338" s="60"/>
      <c r="B338" s="80" t="s">
        <v>557</v>
      </c>
      <c r="C338" s="80"/>
      <c r="D338" s="80"/>
      <c r="E338" s="80"/>
      <c r="F338" s="80"/>
      <c r="G338" s="80"/>
      <c r="H338" s="61">
        <f>SUM(H324:H337)</f>
        <v>0</v>
      </c>
      <c r="I338" s="62"/>
    </row>
    <row r="339" spans="1:9" x14ac:dyDescent="0.25">
      <c r="A339" s="60"/>
      <c r="B339" s="81" t="s">
        <v>492</v>
      </c>
      <c r="C339" s="81"/>
      <c r="D339" s="81"/>
      <c r="E339" s="81"/>
      <c r="F339" s="81"/>
      <c r="G339" s="81"/>
      <c r="H339" s="63">
        <f>0.22*H338</f>
        <v>0</v>
      </c>
      <c r="I339" s="62"/>
    </row>
    <row r="340" spans="1:9" x14ac:dyDescent="0.25">
      <c r="A340" s="60"/>
      <c r="B340" s="80" t="s">
        <v>61</v>
      </c>
      <c r="C340" s="80"/>
      <c r="D340" s="80"/>
      <c r="E340" s="80"/>
      <c r="F340" s="80"/>
      <c r="G340" s="80"/>
      <c r="H340" s="61">
        <f>H338+H339</f>
        <v>0</v>
      </c>
      <c r="I340" s="62"/>
    </row>
    <row r="341" spans="1:9" x14ac:dyDescent="0.25">
      <c r="A341" s="85" t="s">
        <v>553</v>
      </c>
      <c r="B341" s="85"/>
      <c r="C341" s="85"/>
      <c r="D341" s="85"/>
      <c r="E341" s="85"/>
      <c r="F341" s="85"/>
      <c r="G341" s="85"/>
      <c r="H341" s="85"/>
      <c r="I341" s="85"/>
    </row>
    <row r="342" spans="1:9" ht="29.1" customHeight="1" x14ac:dyDescent="0.25">
      <c r="A342" s="6" t="s">
        <v>436</v>
      </c>
      <c r="B342" s="78" t="s">
        <v>454</v>
      </c>
      <c r="C342" s="78"/>
      <c r="D342" s="78"/>
      <c r="E342" s="24" t="s">
        <v>143</v>
      </c>
      <c r="F342" s="13">
        <v>15</v>
      </c>
      <c r="G342" s="42"/>
      <c r="H342" s="8">
        <f>G342*F342</f>
        <v>0</v>
      </c>
      <c r="I342" s="9"/>
    </row>
    <row r="343" spans="1:9" x14ac:dyDescent="0.25">
      <c r="A343" s="6" t="s">
        <v>437</v>
      </c>
      <c r="B343" s="78" t="s">
        <v>455</v>
      </c>
      <c r="C343" s="78"/>
      <c r="D343" s="78"/>
      <c r="E343" s="7" t="s">
        <v>143</v>
      </c>
      <c r="F343" s="14">
        <v>15</v>
      </c>
      <c r="G343" s="42"/>
      <c r="H343" s="8"/>
      <c r="I343" s="9"/>
    </row>
    <row r="344" spans="1:9" x14ac:dyDescent="0.25">
      <c r="A344" s="6" t="s">
        <v>438</v>
      </c>
      <c r="B344" s="78" t="s">
        <v>456</v>
      </c>
      <c r="C344" s="78"/>
      <c r="D344" s="78"/>
      <c r="E344" s="7" t="s">
        <v>143</v>
      </c>
      <c r="F344" s="14">
        <v>15</v>
      </c>
      <c r="G344" s="42"/>
      <c r="H344" s="8"/>
      <c r="I344" s="9"/>
    </row>
    <row r="345" spans="1:9" x14ac:dyDescent="0.25">
      <c r="A345" s="60"/>
      <c r="B345" s="80" t="s">
        <v>556</v>
      </c>
      <c r="C345" s="80"/>
      <c r="D345" s="80"/>
      <c r="E345" s="80"/>
      <c r="F345" s="80"/>
      <c r="G345" s="80"/>
      <c r="H345" s="70">
        <f>SUM(H342:H344)</f>
        <v>0</v>
      </c>
      <c r="I345" s="62"/>
    </row>
    <row r="346" spans="1:9" x14ac:dyDescent="0.25">
      <c r="A346" s="60"/>
      <c r="B346" s="81" t="s">
        <v>492</v>
      </c>
      <c r="C346" s="81"/>
      <c r="D346" s="81"/>
      <c r="E346" s="81"/>
      <c r="F346" s="81"/>
      <c r="G346" s="81"/>
      <c r="H346" s="63">
        <f>0.22*H345</f>
        <v>0</v>
      </c>
      <c r="I346" s="62"/>
    </row>
    <row r="347" spans="1:9" x14ac:dyDescent="0.25">
      <c r="A347" s="60"/>
      <c r="B347" s="80" t="s">
        <v>61</v>
      </c>
      <c r="C347" s="80"/>
      <c r="D347" s="80"/>
      <c r="E347" s="80"/>
      <c r="F347" s="80"/>
      <c r="G347" s="80"/>
      <c r="H347" s="61">
        <f>H345+H346</f>
        <v>0</v>
      </c>
      <c r="I347" s="62"/>
    </row>
    <row r="348" spans="1:9" x14ac:dyDescent="0.25">
      <c r="A348" s="85" t="s">
        <v>554</v>
      </c>
      <c r="B348" s="85"/>
      <c r="C348" s="85"/>
      <c r="D348" s="85"/>
      <c r="E348" s="85"/>
      <c r="F348" s="85"/>
      <c r="G348" s="85"/>
      <c r="H348" s="85"/>
      <c r="I348" s="85"/>
    </row>
    <row r="349" spans="1:9" x14ac:dyDescent="0.25">
      <c r="A349" s="6" t="s">
        <v>439</v>
      </c>
      <c r="B349" s="78" t="s">
        <v>217</v>
      </c>
      <c r="C349" s="78"/>
      <c r="D349" s="78"/>
      <c r="E349" s="24" t="s">
        <v>30</v>
      </c>
      <c r="F349" s="12">
        <v>2.89</v>
      </c>
      <c r="G349" s="42"/>
      <c r="H349" s="8">
        <f>G349*F349</f>
        <v>0</v>
      </c>
      <c r="I349" s="9"/>
    </row>
    <row r="350" spans="1:9" x14ac:dyDescent="0.25">
      <c r="A350" s="6" t="s">
        <v>440</v>
      </c>
      <c r="B350" s="78" t="s">
        <v>122</v>
      </c>
      <c r="C350" s="78"/>
      <c r="D350" s="78"/>
      <c r="E350" s="7" t="s">
        <v>30</v>
      </c>
      <c r="F350" s="12">
        <v>2.9478</v>
      </c>
      <c r="G350" s="42"/>
      <c r="H350" s="8">
        <f t="shared" ref="H350:H367" si="18">G350*F350</f>
        <v>0</v>
      </c>
      <c r="I350" s="9"/>
    </row>
    <row r="351" spans="1:9" x14ac:dyDescent="0.25">
      <c r="A351" s="6" t="s">
        <v>442</v>
      </c>
      <c r="B351" s="78" t="s">
        <v>506</v>
      </c>
      <c r="C351" s="78"/>
      <c r="D351" s="78"/>
      <c r="E351" s="24" t="s">
        <v>464</v>
      </c>
      <c r="F351" s="13">
        <v>8</v>
      </c>
      <c r="G351" s="42"/>
      <c r="H351" s="8">
        <f t="shared" si="18"/>
        <v>0</v>
      </c>
      <c r="I351" s="9"/>
    </row>
    <row r="352" spans="1:9" x14ac:dyDescent="0.25">
      <c r="A352" s="6" t="s">
        <v>444</v>
      </c>
      <c r="B352" s="78" t="s">
        <v>408</v>
      </c>
      <c r="C352" s="78"/>
      <c r="D352" s="78"/>
      <c r="E352" s="7" t="s">
        <v>30</v>
      </c>
      <c r="F352" s="13">
        <v>8.1199999999999992</v>
      </c>
      <c r="G352" s="42"/>
      <c r="H352" s="8">
        <f t="shared" si="18"/>
        <v>0</v>
      </c>
      <c r="I352" s="9"/>
    </row>
    <row r="353" spans="1:9" x14ac:dyDescent="0.25">
      <c r="A353" s="6" t="s">
        <v>445</v>
      </c>
      <c r="B353" s="78" t="s">
        <v>457</v>
      </c>
      <c r="C353" s="78"/>
      <c r="D353" s="78"/>
      <c r="E353" s="7" t="s">
        <v>20</v>
      </c>
      <c r="F353" s="10">
        <v>1.339</v>
      </c>
      <c r="G353" s="42"/>
      <c r="H353" s="8">
        <f t="shared" si="18"/>
        <v>0</v>
      </c>
      <c r="I353" s="9"/>
    </row>
    <row r="354" spans="1:9" x14ac:dyDescent="0.25">
      <c r="A354" s="6" t="s">
        <v>446</v>
      </c>
      <c r="B354" s="78" t="s">
        <v>153</v>
      </c>
      <c r="C354" s="78"/>
      <c r="D354" s="78"/>
      <c r="E354" s="7" t="s">
        <v>30</v>
      </c>
      <c r="F354" s="12">
        <f>3.8*0.2*0.05</f>
        <v>3.8000000000000006E-2</v>
      </c>
      <c r="G354" s="42"/>
      <c r="H354" s="8">
        <f t="shared" si="18"/>
        <v>0</v>
      </c>
      <c r="I354" s="9"/>
    </row>
    <row r="355" spans="1:9" ht="27.6" customHeight="1" x14ac:dyDescent="0.25">
      <c r="A355" s="6" t="s">
        <v>447</v>
      </c>
      <c r="B355" s="78" t="s">
        <v>406</v>
      </c>
      <c r="C355" s="78"/>
      <c r="D355" s="78"/>
      <c r="E355" s="24" t="s">
        <v>30</v>
      </c>
      <c r="F355" s="10">
        <v>2.1</v>
      </c>
      <c r="G355" s="42"/>
      <c r="H355" s="8">
        <f t="shared" si="18"/>
        <v>0</v>
      </c>
      <c r="I355" s="9"/>
    </row>
    <row r="356" spans="1:9" x14ac:dyDescent="0.25">
      <c r="A356" s="6" t="s">
        <v>448</v>
      </c>
      <c r="B356" s="78" t="s">
        <v>408</v>
      </c>
      <c r="C356" s="78"/>
      <c r="D356" s="78"/>
      <c r="E356" s="7" t="s">
        <v>30</v>
      </c>
      <c r="F356" s="12">
        <v>2.1315</v>
      </c>
      <c r="G356" s="42"/>
      <c r="H356" s="8">
        <f t="shared" si="18"/>
        <v>0</v>
      </c>
      <c r="I356" s="9"/>
    </row>
    <row r="357" spans="1:9" x14ac:dyDescent="0.25">
      <c r="A357" s="6" t="s">
        <v>450</v>
      </c>
      <c r="B357" s="78" t="s">
        <v>457</v>
      </c>
      <c r="C357" s="78"/>
      <c r="D357" s="78"/>
      <c r="E357" s="7" t="s">
        <v>20</v>
      </c>
      <c r="F357" s="10">
        <v>0.309</v>
      </c>
      <c r="G357" s="42"/>
      <c r="H357" s="8">
        <f t="shared" si="18"/>
        <v>0</v>
      </c>
      <c r="I357" s="9"/>
    </row>
    <row r="358" spans="1:9" ht="29.1" customHeight="1" x14ac:dyDescent="0.25">
      <c r="A358" s="6" t="s">
        <v>487</v>
      </c>
      <c r="B358" s="84" t="s">
        <v>483</v>
      </c>
      <c r="C358" s="78"/>
      <c r="D358" s="78"/>
      <c r="E358" s="24" t="s">
        <v>25</v>
      </c>
      <c r="F358" s="13">
        <v>34</v>
      </c>
      <c r="G358" s="42"/>
      <c r="H358" s="8">
        <f t="shared" si="18"/>
        <v>0</v>
      </c>
      <c r="I358" s="9"/>
    </row>
    <row r="359" spans="1:9" x14ac:dyDescent="0.25">
      <c r="A359" s="6" t="s">
        <v>488</v>
      </c>
      <c r="B359" s="78" t="s">
        <v>422</v>
      </c>
      <c r="C359" s="78"/>
      <c r="D359" s="78"/>
      <c r="E359" s="7" t="s">
        <v>170</v>
      </c>
      <c r="F359" s="14">
        <v>1700</v>
      </c>
      <c r="G359" s="42"/>
      <c r="H359" s="8">
        <f t="shared" si="18"/>
        <v>0</v>
      </c>
      <c r="I359" s="9"/>
    </row>
    <row r="360" spans="1:9" x14ac:dyDescent="0.25">
      <c r="A360" s="49" t="s">
        <v>519</v>
      </c>
      <c r="B360" s="75" t="s">
        <v>430</v>
      </c>
      <c r="C360" s="75"/>
      <c r="D360" s="75"/>
      <c r="E360" s="51" t="s">
        <v>143</v>
      </c>
      <c r="F360" s="55">
        <v>1734</v>
      </c>
      <c r="G360" s="53"/>
      <c r="H360" s="53">
        <f t="shared" si="18"/>
        <v>0</v>
      </c>
      <c r="I360" s="50" t="s">
        <v>574</v>
      </c>
    </row>
    <row r="361" spans="1:9" x14ac:dyDescent="0.25">
      <c r="A361" s="6" t="s">
        <v>520</v>
      </c>
      <c r="B361" s="78" t="s">
        <v>426</v>
      </c>
      <c r="C361" s="78"/>
      <c r="D361" s="78"/>
      <c r="E361" s="7" t="s">
        <v>143</v>
      </c>
      <c r="F361" s="14">
        <v>54</v>
      </c>
      <c r="G361" s="42"/>
      <c r="H361" s="8">
        <f t="shared" si="18"/>
        <v>0</v>
      </c>
      <c r="I361" s="9"/>
    </row>
    <row r="362" spans="1:9" ht="29.45" customHeight="1" x14ac:dyDescent="0.25">
      <c r="A362" s="6" t="s">
        <v>521</v>
      </c>
      <c r="B362" s="78" t="s">
        <v>486</v>
      </c>
      <c r="C362" s="78"/>
      <c r="D362" s="78"/>
      <c r="E362" s="24" t="s">
        <v>466</v>
      </c>
      <c r="F362" s="10">
        <v>26.6</v>
      </c>
      <c r="G362" s="42"/>
      <c r="H362" s="8">
        <f t="shared" si="18"/>
        <v>0</v>
      </c>
      <c r="I362" s="9"/>
    </row>
    <row r="363" spans="1:9" x14ac:dyDescent="0.25">
      <c r="A363" s="6" t="s">
        <v>522</v>
      </c>
      <c r="B363" s="78" t="s">
        <v>128</v>
      </c>
      <c r="C363" s="78"/>
      <c r="D363" s="78"/>
      <c r="E363" s="7" t="s">
        <v>20</v>
      </c>
      <c r="F363" s="11">
        <v>1.4403900000000001</v>
      </c>
      <c r="G363" s="42"/>
      <c r="H363" s="8">
        <f t="shared" si="18"/>
        <v>0</v>
      </c>
      <c r="I363" s="9"/>
    </row>
    <row r="364" spans="1:9" ht="29.1" customHeight="1" x14ac:dyDescent="0.25">
      <c r="A364" s="49" t="s">
        <v>532</v>
      </c>
      <c r="B364" s="75" t="s">
        <v>130</v>
      </c>
      <c r="C364" s="75"/>
      <c r="D364" s="75"/>
      <c r="E364" s="51" t="s">
        <v>25</v>
      </c>
      <c r="F364" s="52">
        <f>10.6*1.05</f>
        <v>11.13</v>
      </c>
      <c r="G364" s="53"/>
      <c r="H364" s="53">
        <f t="shared" si="18"/>
        <v>0</v>
      </c>
      <c r="I364" s="50" t="s">
        <v>574</v>
      </c>
    </row>
    <row r="365" spans="1:9" ht="29.1" customHeight="1" x14ac:dyDescent="0.25">
      <c r="A365" s="49" t="s">
        <v>533</v>
      </c>
      <c r="B365" s="75" t="s">
        <v>132</v>
      </c>
      <c r="C365" s="75"/>
      <c r="D365" s="75"/>
      <c r="E365" s="51" t="s">
        <v>25</v>
      </c>
      <c r="F365" s="52">
        <f>21.28*1.05</f>
        <v>22.344000000000001</v>
      </c>
      <c r="G365" s="53"/>
      <c r="H365" s="53">
        <f t="shared" si="18"/>
        <v>0</v>
      </c>
      <c r="I365" s="50" t="s">
        <v>574</v>
      </c>
    </row>
    <row r="366" spans="1:9" x14ac:dyDescent="0.25">
      <c r="A366" s="6" t="s">
        <v>534</v>
      </c>
      <c r="B366" s="78" t="s">
        <v>458</v>
      </c>
      <c r="C366" s="78"/>
      <c r="D366" s="78"/>
      <c r="E366" s="7" t="s">
        <v>143</v>
      </c>
      <c r="F366" s="14">
        <v>3</v>
      </c>
      <c r="G366" s="42"/>
      <c r="H366" s="8">
        <f t="shared" si="18"/>
        <v>0</v>
      </c>
      <c r="I366" s="9"/>
    </row>
    <row r="367" spans="1:9" x14ac:dyDescent="0.25">
      <c r="A367" s="6" t="s">
        <v>535</v>
      </c>
      <c r="B367" s="83" t="s">
        <v>459</v>
      </c>
      <c r="C367" s="83"/>
      <c r="D367" s="83"/>
      <c r="E367" s="7" t="s">
        <v>143</v>
      </c>
      <c r="F367" s="14">
        <v>3</v>
      </c>
      <c r="G367" s="42"/>
      <c r="H367" s="8">
        <f t="shared" si="18"/>
        <v>0</v>
      </c>
      <c r="I367" s="9"/>
    </row>
    <row r="368" spans="1:9" x14ac:dyDescent="0.25">
      <c r="A368" s="60"/>
      <c r="B368" s="80" t="s">
        <v>555</v>
      </c>
      <c r="C368" s="80"/>
      <c r="D368" s="80"/>
      <c r="E368" s="80"/>
      <c r="F368" s="80"/>
      <c r="G368" s="80"/>
      <c r="H368" s="61">
        <f>SUM(H349:H367)</f>
        <v>0</v>
      </c>
      <c r="I368" s="62"/>
    </row>
    <row r="369" spans="1:9" x14ac:dyDescent="0.25">
      <c r="A369" s="60"/>
      <c r="B369" s="81" t="s">
        <v>491</v>
      </c>
      <c r="C369" s="81"/>
      <c r="D369" s="81"/>
      <c r="E369" s="81"/>
      <c r="F369" s="81"/>
      <c r="G369" s="81"/>
      <c r="H369" s="63">
        <f>0.22*H368</f>
        <v>0</v>
      </c>
      <c r="I369" s="62"/>
    </row>
    <row r="370" spans="1:9" x14ac:dyDescent="0.25">
      <c r="A370" s="60"/>
      <c r="B370" s="80" t="s">
        <v>61</v>
      </c>
      <c r="C370" s="80"/>
      <c r="D370" s="80"/>
      <c r="E370" s="80"/>
      <c r="F370" s="80"/>
      <c r="G370" s="80"/>
      <c r="H370" s="61">
        <f>H368+H369</f>
        <v>0</v>
      </c>
      <c r="I370" s="62"/>
    </row>
    <row r="371" spans="1:9" x14ac:dyDescent="0.25">
      <c r="A371" s="71"/>
      <c r="B371" s="76" t="s">
        <v>460</v>
      </c>
      <c r="C371" s="76"/>
      <c r="D371" s="76"/>
      <c r="E371" s="76"/>
      <c r="F371" s="76"/>
      <c r="G371" s="76"/>
      <c r="H371" s="72">
        <f>H54+H80+H124+H140+H177+H184+H193+H200+H236+H248+H255+H292+H320+H338+H345+H368+H15</f>
        <v>0</v>
      </c>
      <c r="I371" s="73"/>
    </row>
    <row r="372" spans="1:9" x14ac:dyDescent="0.25">
      <c r="A372" s="71"/>
      <c r="B372" s="82" t="s">
        <v>491</v>
      </c>
      <c r="C372" s="82"/>
      <c r="D372" s="82"/>
      <c r="E372" s="82"/>
      <c r="F372" s="82"/>
      <c r="G372" s="82"/>
      <c r="H372" s="74">
        <f>0.22*H371</f>
        <v>0</v>
      </c>
      <c r="I372" s="73"/>
    </row>
    <row r="373" spans="1:9" x14ac:dyDescent="0.25">
      <c r="A373" s="71"/>
      <c r="B373" s="76" t="s">
        <v>61</v>
      </c>
      <c r="C373" s="76"/>
      <c r="D373" s="76"/>
      <c r="E373" s="76"/>
      <c r="F373" s="76"/>
      <c r="G373" s="76"/>
      <c r="H373" s="72">
        <f>H371+H372</f>
        <v>0</v>
      </c>
      <c r="I373" s="73"/>
    </row>
    <row r="375" spans="1:9" ht="15" customHeight="1" x14ac:dyDescent="0.25">
      <c r="H375" s="25"/>
      <c r="I375" s="25"/>
    </row>
    <row r="376" spans="1:9" ht="15" customHeight="1" x14ac:dyDescent="0.25">
      <c r="A376"/>
      <c r="B376" s="16" t="s">
        <v>461</v>
      </c>
      <c r="C376" s="17"/>
      <c r="D376" s="18"/>
      <c r="E376" s="18"/>
      <c r="F376" s="18"/>
      <c r="G376" s="18"/>
      <c r="H376" s="16"/>
      <c r="I376" s="18"/>
    </row>
    <row r="377" spans="1:9" x14ac:dyDescent="0.25">
      <c r="B377" s="19"/>
      <c r="C377" s="77" t="s">
        <v>462</v>
      </c>
      <c r="D377" s="77"/>
      <c r="E377" s="77"/>
      <c r="F377" s="77"/>
      <c r="G377" s="77"/>
      <c r="H377" s="77"/>
      <c r="I377" s="20"/>
    </row>
    <row r="378" spans="1:9" x14ac:dyDescent="0.25">
      <c r="B378" s="2"/>
      <c r="C378" s="2"/>
      <c r="D378" s="2"/>
      <c r="E378" s="2"/>
      <c r="F378" s="2"/>
      <c r="G378" s="2"/>
      <c r="H378" s="2"/>
    </row>
    <row r="379" spans="1:9" ht="15" customHeight="1" x14ac:dyDescent="0.25">
      <c r="A379"/>
      <c r="B379" s="16" t="s">
        <v>463</v>
      </c>
      <c r="C379" s="17"/>
      <c r="F379" s="21"/>
      <c r="G379" s="21"/>
      <c r="H379" s="16"/>
    </row>
    <row r="380" spans="1:9" x14ac:dyDescent="0.25">
      <c r="B380" s="2"/>
      <c r="C380" s="77" t="s">
        <v>462</v>
      </c>
      <c r="D380" s="77"/>
      <c r="E380" s="77"/>
      <c r="F380" s="77"/>
      <c r="G380" s="77"/>
      <c r="H380" s="77"/>
    </row>
  </sheetData>
  <mergeCells count="358">
    <mergeCell ref="B17:G17"/>
    <mergeCell ref="B23:D23"/>
    <mergeCell ref="B24:D24"/>
    <mergeCell ref="B25:D25"/>
    <mergeCell ref="B8:D8"/>
    <mergeCell ref="A18:I18"/>
    <mergeCell ref="B19:D19"/>
    <mergeCell ref="B20:D20"/>
    <mergeCell ref="B21:D21"/>
    <mergeCell ref="B10:D10"/>
    <mergeCell ref="B11:D11"/>
    <mergeCell ref="B12:D12"/>
    <mergeCell ref="B13:D13"/>
    <mergeCell ref="B14:D14"/>
    <mergeCell ref="B15:G15"/>
    <mergeCell ref="B16:G16"/>
    <mergeCell ref="A2:I2"/>
    <mergeCell ref="A3:I3"/>
    <mergeCell ref="A6:A7"/>
    <mergeCell ref="B6:D7"/>
    <mergeCell ref="E6:E7"/>
    <mergeCell ref="F6:F7"/>
    <mergeCell ref="G6:H6"/>
    <mergeCell ref="I6:I7"/>
    <mergeCell ref="A9:I9"/>
    <mergeCell ref="B35:D35"/>
    <mergeCell ref="B36:D36"/>
    <mergeCell ref="B37:D37"/>
    <mergeCell ref="B30:D30"/>
    <mergeCell ref="B31:D31"/>
    <mergeCell ref="B32:D32"/>
    <mergeCell ref="B33:D33"/>
    <mergeCell ref="B26:D26"/>
    <mergeCell ref="B27:D27"/>
    <mergeCell ref="B28:D28"/>
    <mergeCell ref="B29:D29"/>
    <mergeCell ref="B49:D49"/>
    <mergeCell ref="B50:D50"/>
    <mergeCell ref="B51:D51"/>
    <mergeCell ref="B43:D43"/>
    <mergeCell ref="B44:D44"/>
    <mergeCell ref="B45:D45"/>
    <mergeCell ref="B46:D46"/>
    <mergeCell ref="B47:D47"/>
    <mergeCell ref="B39:D39"/>
    <mergeCell ref="B40:D40"/>
    <mergeCell ref="B42:D42"/>
    <mergeCell ref="B60:D60"/>
    <mergeCell ref="B62:D62"/>
    <mergeCell ref="B63:D63"/>
    <mergeCell ref="B55:G55"/>
    <mergeCell ref="B56:G56"/>
    <mergeCell ref="A57:I57"/>
    <mergeCell ref="B58:D58"/>
    <mergeCell ref="B59:D59"/>
    <mergeCell ref="B53:D53"/>
    <mergeCell ref="B54:G54"/>
    <mergeCell ref="B68:D68"/>
    <mergeCell ref="B69:D69"/>
    <mergeCell ref="B70:D70"/>
    <mergeCell ref="B71:D71"/>
    <mergeCell ref="B72:D72"/>
    <mergeCell ref="B64:D64"/>
    <mergeCell ref="B65:D65"/>
    <mergeCell ref="B66:D66"/>
    <mergeCell ref="B67:D67"/>
    <mergeCell ref="B81:G81"/>
    <mergeCell ref="B82:G82"/>
    <mergeCell ref="A83:I83"/>
    <mergeCell ref="B84:D84"/>
    <mergeCell ref="B85:D85"/>
    <mergeCell ref="B78:D78"/>
    <mergeCell ref="B79:D79"/>
    <mergeCell ref="B80:G80"/>
    <mergeCell ref="B74:D74"/>
    <mergeCell ref="B75:D75"/>
    <mergeCell ref="B76:D76"/>
    <mergeCell ref="B95:D95"/>
    <mergeCell ref="B96:D96"/>
    <mergeCell ref="B97:D97"/>
    <mergeCell ref="B98:D98"/>
    <mergeCell ref="B90:D90"/>
    <mergeCell ref="B91:D91"/>
    <mergeCell ref="B92:D92"/>
    <mergeCell ref="B93:D93"/>
    <mergeCell ref="B86:D86"/>
    <mergeCell ref="B88:D88"/>
    <mergeCell ref="B89:D89"/>
    <mergeCell ref="B108:D108"/>
    <mergeCell ref="B109:D109"/>
    <mergeCell ref="B110:D110"/>
    <mergeCell ref="B111:D111"/>
    <mergeCell ref="B103:D103"/>
    <mergeCell ref="B104:D104"/>
    <mergeCell ref="B106:D106"/>
    <mergeCell ref="B107:D107"/>
    <mergeCell ref="B99:D99"/>
    <mergeCell ref="B100:D100"/>
    <mergeCell ref="B101:D101"/>
    <mergeCell ref="B102:D102"/>
    <mergeCell ref="B117:D117"/>
    <mergeCell ref="B118:D118"/>
    <mergeCell ref="B119:D119"/>
    <mergeCell ref="B120:D120"/>
    <mergeCell ref="B121:D121"/>
    <mergeCell ref="B112:D112"/>
    <mergeCell ref="B113:D113"/>
    <mergeCell ref="B115:D115"/>
    <mergeCell ref="B116:D116"/>
    <mergeCell ref="B132:D132"/>
    <mergeCell ref="B133:D133"/>
    <mergeCell ref="B134:D134"/>
    <mergeCell ref="B135:D135"/>
    <mergeCell ref="A127:I127"/>
    <mergeCell ref="B129:D129"/>
    <mergeCell ref="B130:D130"/>
    <mergeCell ref="B131:D131"/>
    <mergeCell ref="B122:D122"/>
    <mergeCell ref="B123:D123"/>
    <mergeCell ref="B124:G124"/>
    <mergeCell ref="B125:G125"/>
    <mergeCell ref="B126:G126"/>
    <mergeCell ref="B146:D146"/>
    <mergeCell ref="B148:D148"/>
    <mergeCell ref="B149:D149"/>
    <mergeCell ref="B141:G141"/>
    <mergeCell ref="B142:G142"/>
    <mergeCell ref="A143:I143"/>
    <mergeCell ref="B144:D144"/>
    <mergeCell ref="B145:D145"/>
    <mergeCell ref="B136:D136"/>
    <mergeCell ref="B137:D137"/>
    <mergeCell ref="B138:D138"/>
    <mergeCell ref="B139:D139"/>
    <mergeCell ref="B140:G140"/>
    <mergeCell ref="B150:D150"/>
    <mergeCell ref="B151:D151"/>
    <mergeCell ref="B152:D152"/>
    <mergeCell ref="B157:D157"/>
    <mergeCell ref="B163:D163"/>
    <mergeCell ref="B164:D164"/>
    <mergeCell ref="B155:D155"/>
    <mergeCell ref="B153:D153"/>
    <mergeCell ref="B154:D154"/>
    <mergeCell ref="B167:D167"/>
    <mergeCell ref="B168:D168"/>
    <mergeCell ref="B169:D169"/>
    <mergeCell ref="B170:D170"/>
    <mergeCell ref="B171:D171"/>
    <mergeCell ref="B174:D174"/>
    <mergeCell ref="B162:D162"/>
    <mergeCell ref="B166:D166"/>
    <mergeCell ref="B158:D158"/>
    <mergeCell ref="B159:D159"/>
    <mergeCell ref="B160:D160"/>
    <mergeCell ref="B161:D161"/>
    <mergeCell ref="B177:G177"/>
    <mergeCell ref="B178:G178"/>
    <mergeCell ref="B179:G179"/>
    <mergeCell ref="A180:I180"/>
    <mergeCell ref="B181:D181"/>
    <mergeCell ref="B172:D172"/>
    <mergeCell ref="B173:D173"/>
    <mergeCell ref="B175:D175"/>
    <mergeCell ref="B176:D176"/>
    <mergeCell ref="A187:I187"/>
    <mergeCell ref="B188:D188"/>
    <mergeCell ref="B189:D189"/>
    <mergeCell ref="B190:D190"/>
    <mergeCell ref="B191:D191"/>
    <mergeCell ref="B182:D182"/>
    <mergeCell ref="B183:D183"/>
    <mergeCell ref="B184:G184"/>
    <mergeCell ref="B185:G185"/>
    <mergeCell ref="B186:G186"/>
    <mergeCell ref="B197:D197"/>
    <mergeCell ref="B198:D198"/>
    <mergeCell ref="B199:D199"/>
    <mergeCell ref="B200:G200"/>
    <mergeCell ref="B201:G201"/>
    <mergeCell ref="B192:D192"/>
    <mergeCell ref="B193:G193"/>
    <mergeCell ref="B194:G194"/>
    <mergeCell ref="B195:G195"/>
    <mergeCell ref="A196:I196"/>
    <mergeCell ref="B207:D207"/>
    <mergeCell ref="B208:D208"/>
    <mergeCell ref="B209:D209"/>
    <mergeCell ref="B210:D210"/>
    <mergeCell ref="B211:D211"/>
    <mergeCell ref="B202:G202"/>
    <mergeCell ref="A203:I203"/>
    <mergeCell ref="B205:D205"/>
    <mergeCell ref="B206:D206"/>
    <mergeCell ref="B222:D222"/>
    <mergeCell ref="B223:D223"/>
    <mergeCell ref="B224:D224"/>
    <mergeCell ref="B225:D225"/>
    <mergeCell ref="B217:D217"/>
    <mergeCell ref="B218:D218"/>
    <mergeCell ref="B219:D219"/>
    <mergeCell ref="B220:D220"/>
    <mergeCell ref="B212:D212"/>
    <mergeCell ref="B213:D213"/>
    <mergeCell ref="B214:D214"/>
    <mergeCell ref="B215:D215"/>
    <mergeCell ref="B216:D216"/>
    <mergeCell ref="B230:D230"/>
    <mergeCell ref="B231:D231"/>
    <mergeCell ref="B232:D232"/>
    <mergeCell ref="B233:D233"/>
    <mergeCell ref="B234:D234"/>
    <mergeCell ref="B226:D226"/>
    <mergeCell ref="B227:D227"/>
    <mergeCell ref="B228:D228"/>
    <mergeCell ref="B229:D229"/>
    <mergeCell ref="B240:D240"/>
    <mergeCell ref="B241:D241"/>
    <mergeCell ref="B242:D242"/>
    <mergeCell ref="B243:D243"/>
    <mergeCell ref="B244:D244"/>
    <mergeCell ref="B235:D235"/>
    <mergeCell ref="B236:G236"/>
    <mergeCell ref="B237:G237"/>
    <mergeCell ref="B238:G238"/>
    <mergeCell ref="A239:I239"/>
    <mergeCell ref="B250:G250"/>
    <mergeCell ref="A251:I251"/>
    <mergeCell ref="B252:D252"/>
    <mergeCell ref="B253:D253"/>
    <mergeCell ref="B254:D254"/>
    <mergeCell ref="B245:D245"/>
    <mergeCell ref="B246:D246"/>
    <mergeCell ref="B247:D247"/>
    <mergeCell ref="B248:G248"/>
    <mergeCell ref="B249:G249"/>
    <mergeCell ref="B260:D260"/>
    <mergeCell ref="B261:D261"/>
    <mergeCell ref="B262:D262"/>
    <mergeCell ref="B263:D263"/>
    <mergeCell ref="B264:D264"/>
    <mergeCell ref="B255:G255"/>
    <mergeCell ref="B256:G256"/>
    <mergeCell ref="B257:G257"/>
    <mergeCell ref="A258:I258"/>
    <mergeCell ref="B259:D259"/>
    <mergeCell ref="B270:D270"/>
    <mergeCell ref="B271:D271"/>
    <mergeCell ref="B272:D272"/>
    <mergeCell ref="B273:D273"/>
    <mergeCell ref="B274:D274"/>
    <mergeCell ref="B265:D265"/>
    <mergeCell ref="B266:D266"/>
    <mergeCell ref="B267:D267"/>
    <mergeCell ref="B268:D268"/>
    <mergeCell ref="B269:D269"/>
    <mergeCell ref="B280:D280"/>
    <mergeCell ref="B281:D281"/>
    <mergeCell ref="B282:D282"/>
    <mergeCell ref="B283:D283"/>
    <mergeCell ref="B284:D284"/>
    <mergeCell ref="B275:D275"/>
    <mergeCell ref="B276:D276"/>
    <mergeCell ref="B277:D277"/>
    <mergeCell ref="B278:D278"/>
    <mergeCell ref="B279:D279"/>
    <mergeCell ref="B290:D290"/>
    <mergeCell ref="B291:D291"/>
    <mergeCell ref="B292:G292"/>
    <mergeCell ref="B293:G293"/>
    <mergeCell ref="B294:G294"/>
    <mergeCell ref="B285:D285"/>
    <mergeCell ref="B286:D286"/>
    <mergeCell ref="B287:D287"/>
    <mergeCell ref="B288:D288"/>
    <mergeCell ref="B289:D289"/>
    <mergeCell ref="B300:D300"/>
    <mergeCell ref="B301:D301"/>
    <mergeCell ref="B302:D302"/>
    <mergeCell ref="B303:D303"/>
    <mergeCell ref="B304:D304"/>
    <mergeCell ref="A295:I295"/>
    <mergeCell ref="B296:D296"/>
    <mergeCell ref="B297:D297"/>
    <mergeCell ref="B298:D298"/>
    <mergeCell ref="B299:D299"/>
    <mergeCell ref="B310:D310"/>
    <mergeCell ref="B311:D311"/>
    <mergeCell ref="B312:D312"/>
    <mergeCell ref="B313:D313"/>
    <mergeCell ref="B314:D314"/>
    <mergeCell ref="B305:D305"/>
    <mergeCell ref="B306:D306"/>
    <mergeCell ref="B307:D307"/>
    <mergeCell ref="B308:D308"/>
    <mergeCell ref="B309:D309"/>
    <mergeCell ref="B319:D319"/>
    <mergeCell ref="B320:G320"/>
    <mergeCell ref="B321:G321"/>
    <mergeCell ref="B322:G322"/>
    <mergeCell ref="A323:I323"/>
    <mergeCell ref="B315:D315"/>
    <mergeCell ref="B316:D316"/>
    <mergeCell ref="B317:D317"/>
    <mergeCell ref="B318:D318"/>
    <mergeCell ref="B329:D329"/>
    <mergeCell ref="B330:D330"/>
    <mergeCell ref="B331:D331"/>
    <mergeCell ref="B332:D332"/>
    <mergeCell ref="B333:D333"/>
    <mergeCell ref="B324:D324"/>
    <mergeCell ref="B325:D325"/>
    <mergeCell ref="B326:D326"/>
    <mergeCell ref="B327:D327"/>
    <mergeCell ref="B328:D328"/>
    <mergeCell ref="B338:G338"/>
    <mergeCell ref="B339:G339"/>
    <mergeCell ref="B340:G340"/>
    <mergeCell ref="A341:I341"/>
    <mergeCell ref="B342:D342"/>
    <mergeCell ref="B334:D334"/>
    <mergeCell ref="B335:D335"/>
    <mergeCell ref="B336:D336"/>
    <mergeCell ref="B337:D337"/>
    <mergeCell ref="A348:I348"/>
    <mergeCell ref="B349:D349"/>
    <mergeCell ref="B350:D350"/>
    <mergeCell ref="B351:D351"/>
    <mergeCell ref="B352:D352"/>
    <mergeCell ref="B343:D343"/>
    <mergeCell ref="B344:D344"/>
    <mergeCell ref="B345:G345"/>
    <mergeCell ref="B346:G346"/>
    <mergeCell ref="B347:G347"/>
    <mergeCell ref="B364:D364"/>
    <mergeCell ref="B365:D365"/>
    <mergeCell ref="B373:G373"/>
    <mergeCell ref="C377:H377"/>
    <mergeCell ref="C380:H380"/>
    <mergeCell ref="B354:D354"/>
    <mergeCell ref="A1:I1"/>
    <mergeCell ref="B368:G368"/>
    <mergeCell ref="B369:G369"/>
    <mergeCell ref="B370:G370"/>
    <mergeCell ref="B371:G371"/>
    <mergeCell ref="B372:G372"/>
    <mergeCell ref="B363:D363"/>
    <mergeCell ref="B366:D366"/>
    <mergeCell ref="B367:D367"/>
    <mergeCell ref="B359:D359"/>
    <mergeCell ref="B360:D360"/>
    <mergeCell ref="B361:D361"/>
    <mergeCell ref="B362:D362"/>
    <mergeCell ref="B353:D353"/>
    <mergeCell ref="B355:D355"/>
    <mergeCell ref="B356:D356"/>
    <mergeCell ref="B357:D357"/>
    <mergeCell ref="B358:D358"/>
  </mergeCells>
  <phoneticPr fontId="10" type="noConversion"/>
  <pageMargins left="0.78740155696868896" right="0.31496062874794001" top="0.31496062874794001" bottom="0.31496062874794001" header="0.19685038924217199" footer="0.19685038924217199"/>
  <pageSetup paperSize="9" fitToHeight="0" orientation="portrait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CA62-2314-42D6-80F5-94132BB168FB}">
  <sheetPr>
    <pageSetUpPr fitToPage="1"/>
  </sheetPr>
  <dimension ref="A1:I45"/>
  <sheetViews>
    <sheetView tabSelected="1" topLeftCell="A11" zoomScaleNormal="100" workbookViewId="0">
      <selection activeCell="C5" sqref="C5"/>
    </sheetView>
  </sheetViews>
  <sheetFormatPr defaultColWidth="8.85546875" defaultRowHeight="15" customHeight="1" x14ac:dyDescent="0.25"/>
  <cols>
    <col min="1" max="1" width="7.42578125" style="1" customWidth="1"/>
    <col min="2" max="2" width="27.5703125" customWidth="1"/>
    <col min="3" max="3" width="15.85546875" customWidth="1"/>
    <col min="4" max="4" width="25.140625" customWidth="1"/>
    <col min="5" max="5" width="10.85546875" customWidth="1"/>
    <col min="6" max="6" width="11.140625" customWidth="1"/>
    <col min="7" max="8" width="17.85546875" customWidth="1"/>
    <col min="9" max="9" width="21" customWidth="1"/>
  </cols>
  <sheetData>
    <row r="1" spans="1:9" ht="51" customHeight="1" x14ac:dyDescent="0.25">
      <c r="A1" s="79" t="s">
        <v>537</v>
      </c>
      <c r="B1" s="79"/>
      <c r="C1" s="79"/>
      <c r="D1" s="79"/>
      <c r="E1" s="79"/>
      <c r="F1" s="79"/>
      <c r="G1" s="79"/>
      <c r="H1" s="79"/>
      <c r="I1" s="79"/>
    </row>
    <row r="2" spans="1:9" ht="15.75" x14ac:dyDescent="0.25">
      <c r="A2" s="89" t="s">
        <v>489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x14ac:dyDescent="0.25">
      <c r="A4" s="30"/>
      <c r="B4" s="31" t="s">
        <v>490</v>
      </c>
      <c r="C4" s="32">
        <f>H38</f>
        <v>0</v>
      </c>
      <c r="D4" s="30"/>
      <c r="E4" s="30"/>
      <c r="F4" s="30"/>
      <c r="G4" s="30"/>
      <c r="H4" s="30"/>
      <c r="I4" s="30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26.25" customHeight="1" x14ac:dyDescent="0.25">
      <c r="A6" s="91" t="s">
        <v>1</v>
      </c>
      <c r="B6" s="91" t="s">
        <v>2</v>
      </c>
      <c r="C6" s="91"/>
      <c r="D6" s="91"/>
      <c r="E6" s="91" t="s">
        <v>3</v>
      </c>
      <c r="F6" s="91" t="s">
        <v>4</v>
      </c>
      <c r="G6" s="92" t="s">
        <v>5</v>
      </c>
      <c r="H6" s="92"/>
      <c r="I6" s="91" t="s">
        <v>484</v>
      </c>
    </row>
    <row r="7" spans="1:9" ht="32.25" customHeight="1" x14ac:dyDescent="0.25">
      <c r="A7" s="91"/>
      <c r="B7" s="91"/>
      <c r="C7" s="91"/>
      <c r="D7" s="91"/>
      <c r="E7" s="91"/>
      <c r="F7" s="91"/>
      <c r="G7" s="68" t="s">
        <v>6</v>
      </c>
      <c r="H7" s="69" t="s">
        <v>7</v>
      </c>
      <c r="I7" s="91"/>
    </row>
    <row r="8" spans="1:9" ht="14.1" customHeight="1" x14ac:dyDescent="0.25">
      <c r="A8" s="47">
        <v>1</v>
      </c>
      <c r="B8" s="95">
        <v>2</v>
      </c>
      <c r="C8" s="95"/>
      <c r="D8" s="95"/>
      <c r="E8" s="48">
        <v>3</v>
      </c>
      <c r="F8" s="48">
        <v>4</v>
      </c>
      <c r="G8" s="48">
        <v>5</v>
      </c>
      <c r="H8" s="48">
        <v>6</v>
      </c>
      <c r="I8" s="47">
        <v>7</v>
      </c>
    </row>
    <row r="9" spans="1:9" x14ac:dyDescent="0.25">
      <c r="A9" s="85" t="s">
        <v>551</v>
      </c>
      <c r="B9" s="85"/>
      <c r="C9" s="85"/>
      <c r="D9" s="85"/>
      <c r="E9" s="85"/>
      <c r="F9" s="85"/>
      <c r="G9" s="85"/>
      <c r="H9" s="85"/>
      <c r="I9" s="85"/>
    </row>
    <row r="10" spans="1:9" ht="14.45" customHeight="1" x14ac:dyDescent="0.25">
      <c r="A10" s="22" t="s">
        <v>349</v>
      </c>
      <c r="B10" s="22"/>
      <c r="C10" s="22"/>
      <c r="D10" s="22"/>
      <c r="E10" s="22"/>
      <c r="F10" s="22"/>
      <c r="G10" s="22"/>
      <c r="H10" s="22"/>
      <c r="I10" s="22"/>
    </row>
    <row r="11" spans="1:9" ht="29.1" customHeight="1" x14ac:dyDescent="0.25">
      <c r="A11" s="6" t="s">
        <v>328</v>
      </c>
      <c r="B11" s="78" t="s">
        <v>351</v>
      </c>
      <c r="C11" s="78"/>
      <c r="D11" s="78"/>
      <c r="E11" s="24" t="s">
        <v>143</v>
      </c>
      <c r="F11" s="15">
        <v>27</v>
      </c>
      <c r="G11" s="42"/>
      <c r="H11" s="8">
        <f>G11*F11</f>
        <v>0</v>
      </c>
      <c r="I11" s="9"/>
    </row>
    <row r="12" spans="1:9" x14ac:dyDescent="0.25">
      <c r="A12" s="6" t="s">
        <v>330</v>
      </c>
      <c r="B12" s="78" t="s">
        <v>353</v>
      </c>
      <c r="C12" s="78"/>
      <c r="D12" s="78"/>
      <c r="E12" s="24" t="s">
        <v>143</v>
      </c>
      <c r="F12" s="15">
        <v>27</v>
      </c>
      <c r="G12" s="42"/>
      <c r="H12" s="8">
        <f t="shared" ref="H12:H35" si="0">G12*F12</f>
        <v>0</v>
      </c>
      <c r="I12" s="9"/>
    </row>
    <row r="13" spans="1:9" x14ac:dyDescent="0.25">
      <c r="A13" s="6" t="s">
        <v>332</v>
      </c>
      <c r="B13" s="83" t="s">
        <v>355</v>
      </c>
      <c r="C13" s="83"/>
      <c r="D13" s="83"/>
      <c r="E13" s="7" t="s">
        <v>143</v>
      </c>
      <c r="F13" s="14">
        <v>4</v>
      </c>
      <c r="G13" s="42"/>
      <c r="H13" s="8">
        <f t="shared" si="0"/>
        <v>0</v>
      </c>
      <c r="I13" s="9"/>
    </row>
    <row r="14" spans="1:9" x14ac:dyDescent="0.25">
      <c r="A14" s="6" t="s">
        <v>334</v>
      </c>
      <c r="B14" s="83" t="s">
        <v>357</v>
      </c>
      <c r="C14" s="83"/>
      <c r="D14" s="83"/>
      <c r="E14" s="7" t="s">
        <v>143</v>
      </c>
      <c r="F14" s="14">
        <v>6</v>
      </c>
      <c r="G14" s="42"/>
      <c r="H14" s="8">
        <f t="shared" si="0"/>
        <v>0</v>
      </c>
      <c r="I14" s="9"/>
    </row>
    <row r="15" spans="1:9" x14ac:dyDescent="0.25">
      <c r="A15" s="6" t="s">
        <v>336</v>
      </c>
      <c r="B15" s="83" t="s">
        <v>359</v>
      </c>
      <c r="C15" s="83"/>
      <c r="D15" s="83"/>
      <c r="E15" s="7" t="s">
        <v>143</v>
      </c>
      <c r="F15" s="14">
        <v>17</v>
      </c>
      <c r="G15" s="42"/>
      <c r="H15" s="8">
        <f t="shared" si="0"/>
        <v>0</v>
      </c>
      <c r="I15" s="9"/>
    </row>
    <row r="16" spans="1:9" ht="14.45" customHeight="1" x14ac:dyDescent="0.25">
      <c r="A16" s="22" t="s">
        <v>360</v>
      </c>
      <c r="B16" s="59"/>
      <c r="C16" s="59"/>
      <c r="D16" s="59"/>
      <c r="E16" s="22"/>
      <c r="F16" s="22"/>
      <c r="G16" s="45"/>
      <c r="H16" s="8">
        <f t="shared" si="0"/>
        <v>0</v>
      </c>
      <c r="I16" s="22"/>
    </row>
    <row r="17" spans="1:9" ht="27.6" customHeight="1" x14ac:dyDescent="0.25">
      <c r="A17" s="6" t="s">
        <v>337</v>
      </c>
      <c r="B17" s="83" t="s">
        <v>362</v>
      </c>
      <c r="C17" s="83"/>
      <c r="D17" s="83"/>
      <c r="E17" s="24" t="s">
        <v>143</v>
      </c>
      <c r="F17" s="14">
        <v>180</v>
      </c>
      <c r="G17" s="42"/>
      <c r="H17" s="8">
        <f t="shared" si="0"/>
        <v>0</v>
      </c>
      <c r="I17" s="9"/>
    </row>
    <row r="18" spans="1:9" x14ac:dyDescent="0.25">
      <c r="A18" s="6" t="s">
        <v>339</v>
      </c>
      <c r="B18" s="83" t="s">
        <v>167</v>
      </c>
      <c r="C18" s="83"/>
      <c r="D18" s="83"/>
      <c r="E18" s="7" t="s">
        <v>30</v>
      </c>
      <c r="F18" s="15">
        <v>34.200000000000003</v>
      </c>
      <c r="G18" s="42"/>
      <c r="H18" s="8">
        <f t="shared" si="0"/>
        <v>0</v>
      </c>
      <c r="I18" s="9"/>
    </row>
    <row r="19" spans="1:9" x14ac:dyDescent="0.25">
      <c r="A19" s="6" t="s">
        <v>341</v>
      </c>
      <c r="B19" s="83" t="s">
        <v>365</v>
      </c>
      <c r="C19" s="83"/>
      <c r="D19" s="83"/>
      <c r="E19" s="24" t="s">
        <v>481</v>
      </c>
      <c r="F19" s="14">
        <v>180</v>
      </c>
      <c r="G19" s="42"/>
      <c r="H19" s="8">
        <f t="shared" si="0"/>
        <v>0</v>
      </c>
      <c r="I19" s="9"/>
    </row>
    <row r="20" spans="1:9" x14ac:dyDescent="0.25">
      <c r="A20" s="6" t="s">
        <v>343</v>
      </c>
      <c r="B20" s="83" t="s">
        <v>367</v>
      </c>
      <c r="C20" s="83"/>
      <c r="D20" s="83"/>
      <c r="E20" s="7" t="s">
        <v>143</v>
      </c>
      <c r="F20" s="14">
        <v>68</v>
      </c>
      <c r="G20" s="42"/>
      <c r="H20" s="8">
        <f t="shared" si="0"/>
        <v>0</v>
      </c>
      <c r="I20" s="9"/>
    </row>
    <row r="21" spans="1:9" x14ac:dyDescent="0.25">
      <c r="A21" s="6" t="s">
        <v>345</v>
      </c>
      <c r="B21" s="83" t="s">
        <v>369</v>
      </c>
      <c r="C21" s="83"/>
      <c r="D21" s="83"/>
      <c r="E21" s="7" t="s">
        <v>143</v>
      </c>
      <c r="F21" s="14">
        <v>112</v>
      </c>
      <c r="G21" s="42"/>
      <c r="H21" s="8">
        <f t="shared" si="0"/>
        <v>0</v>
      </c>
      <c r="I21" s="9"/>
    </row>
    <row r="22" spans="1:9" ht="27.6" customHeight="1" x14ac:dyDescent="0.25">
      <c r="A22" s="6" t="s">
        <v>347</v>
      </c>
      <c r="B22" s="83" t="s">
        <v>371</v>
      </c>
      <c r="C22" s="83"/>
      <c r="D22" s="83"/>
      <c r="E22" s="24" t="s">
        <v>468</v>
      </c>
      <c r="F22" s="15">
        <v>299</v>
      </c>
      <c r="G22" s="42"/>
      <c r="H22" s="8">
        <f t="shared" si="0"/>
        <v>0</v>
      </c>
      <c r="I22" s="9"/>
    </row>
    <row r="23" spans="1:9" x14ac:dyDescent="0.25">
      <c r="A23" s="6" t="s">
        <v>348</v>
      </c>
      <c r="B23" s="83" t="s">
        <v>167</v>
      </c>
      <c r="C23" s="83"/>
      <c r="D23" s="83"/>
      <c r="E23" s="7" t="s">
        <v>30</v>
      </c>
      <c r="F23" s="13">
        <v>74.75</v>
      </c>
      <c r="G23" s="42"/>
      <c r="H23" s="8">
        <f t="shared" si="0"/>
        <v>0</v>
      </c>
      <c r="I23" s="9"/>
    </row>
    <row r="24" spans="1:9" x14ac:dyDescent="0.25">
      <c r="A24" s="6" t="s">
        <v>350</v>
      </c>
      <c r="B24" s="83" t="s">
        <v>374</v>
      </c>
      <c r="C24" s="83"/>
      <c r="D24" s="83"/>
      <c r="E24" s="24" t="s">
        <v>235</v>
      </c>
      <c r="F24" s="15">
        <v>299</v>
      </c>
      <c r="G24" s="42"/>
      <c r="H24" s="8">
        <f t="shared" si="0"/>
        <v>0</v>
      </c>
      <c r="I24" s="9"/>
    </row>
    <row r="25" spans="1:9" x14ac:dyDescent="0.25">
      <c r="A25" s="6" t="s">
        <v>352</v>
      </c>
      <c r="B25" s="83" t="s">
        <v>376</v>
      </c>
      <c r="C25" s="83"/>
      <c r="D25" s="83"/>
      <c r="E25" s="7" t="s">
        <v>143</v>
      </c>
      <c r="F25" s="14">
        <v>334</v>
      </c>
      <c r="G25" s="42"/>
      <c r="H25" s="8">
        <f t="shared" si="0"/>
        <v>0</v>
      </c>
      <c r="I25" s="9"/>
    </row>
    <row r="26" spans="1:9" x14ac:dyDescent="0.25">
      <c r="A26" s="6" t="s">
        <v>354</v>
      </c>
      <c r="B26" s="83" t="s">
        <v>378</v>
      </c>
      <c r="C26" s="83"/>
      <c r="D26" s="83"/>
      <c r="E26" s="7" t="s">
        <v>143</v>
      </c>
      <c r="F26" s="14">
        <v>264</v>
      </c>
      <c r="G26" s="42"/>
      <c r="H26" s="8">
        <f t="shared" si="0"/>
        <v>0</v>
      </c>
      <c r="I26" s="9"/>
    </row>
    <row r="27" spans="1:9" x14ac:dyDescent="0.25">
      <c r="A27" s="6" t="s">
        <v>356</v>
      </c>
      <c r="B27" s="83" t="s">
        <v>380</v>
      </c>
      <c r="C27" s="83"/>
      <c r="D27" s="83"/>
      <c r="E27" s="24" t="s">
        <v>25</v>
      </c>
      <c r="F27" s="12">
        <v>205.55</v>
      </c>
      <c r="G27" s="42"/>
      <c r="H27" s="8">
        <f t="shared" si="0"/>
        <v>0</v>
      </c>
      <c r="I27" s="9"/>
    </row>
    <row r="28" spans="1:9" x14ac:dyDescent="0.25">
      <c r="A28" s="6" t="s">
        <v>358</v>
      </c>
      <c r="B28" s="83" t="s">
        <v>167</v>
      </c>
      <c r="C28" s="83"/>
      <c r="D28" s="83"/>
      <c r="E28" s="7" t="s">
        <v>30</v>
      </c>
      <c r="F28" s="13">
        <v>41.11</v>
      </c>
      <c r="G28" s="42"/>
      <c r="H28" s="8">
        <f t="shared" si="0"/>
        <v>0</v>
      </c>
      <c r="I28" s="9"/>
    </row>
    <row r="29" spans="1:9" x14ac:dyDescent="0.25">
      <c r="A29" s="6" t="s">
        <v>361</v>
      </c>
      <c r="B29" s="83" t="s">
        <v>383</v>
      </c>
      <c r="C29" s="83"/>
      <c r="D29" s="83"/>
      <c r="E29" s="24" t="s">
        <v>481</v>
      </c>
      <c r="F29" s="10">
        <v>151.5</v>
      </c>
      <c r="G29" s="42"/>
      <c r="H29" s="8">
        <f t="shared" si="0"/>
        <v>0</v>
      </c>
      <c r="I29" s="9"/>
    </row>
    <row r="30" spans="1:9" x14ac:dyDescent="0.25">
      <c r="A30" s="6" t="s">
        <v>363</v>
      </c>
      <c r="B30" s="83" t="s">
        <v>385</v>
      </c>
      <c r="C30" s="83"/>
      <c r="D30" s="83"/>
      <c r="E30" s="7" t="s">
        <v>143</v>
      </c>
      <c r="F30" s="14">
        <v>114</v>
      </c>
      <c r="G30" s="42"/>
      <c r="H30" s="8">
        <f t="shared" si="0"/>
        <v>0</v>
      </c>
      <c r="I30" s="9"/>
    </row>
    <row r="31" spans="1:9" x14ac:dyDescent="0.25">
      <c r="A31" s="6" t="s">
        <v>364</v>
      </c>
      <c r="B31" s="83" t="s">
        <v>387</v>
      </c>
      <c r="C31" s="83"/>
      <c r="D31" s="83"/>
      <c r="E31" s="7" t="s">
        <v>143</v>
      </c>
      <c r="F31" s="14">
        <v>270</v>
      </c>
      <c r="G31" s="42"/>
      <c r="H31" s="8">
        <f t="shared" si="0"/>
        <v>0</v>
      </c>
      <c r="I31" s="9"/>
    </row>
    <row r="32" spans="1:9" x14ac:dyDescent="0.25">
      <c r="A32" s="6" t="s">
        <v>366</v>
      </c>
      <c r="B32" s="83" t="s">
        <v>389</v>
      </c>
      <c r="C32" s="83"/>
      <c r="D32" s="83"/>
      <c r="E32" s="7" t="s">
        <v>143</v>
      </c>
      <c r="F32" s="14">
        <v>344</v>
      </c>
      <c r="G32" s="42"/>
      <c r="H32" s="8">
        <f t="shared" si="0"/>
        <v>0</v>
      </c>
      <c r="I32" s="9"/>
    </row>
    <row r="33" spans="1:9" x14ac:dyDescent="0.25">
      <c r="A33" s="6" t="s">
        <v>368</v>
      </c>
      <c r="B33" s="83" t="s">
        <v>391</v>
      </c>
      <c r="C33" s="83"/>
      <c r="D33" s="83"/>
      <c r="E33" s="7" t="s">
        <v>143</v>
      </c>
      <c r="F33" s="14">
        <v>345</v>
      </c>
      <c r="G33" s="42"/>
      <c r="H33" s="8">
        <f t="shared" si="0"/>
        <v>0</v>
      </c>
      <c r="I33" s="9"/>
    </row>
    <row r="34" spans="1:9" x14ac:dyDescent="0.25">
      <c r="A34" s="6" t="s">
        <v>370</v>
      </c>
      <c r="B34" s="83" t="s">
        <v>393</v>
      </c>
      <c r="C34" s="83"/>
      <c r="D34" s="83"/>
      <c r="E34" s="7" t="s">
        <v>143</v>
      </c>
      <c r="F34" s="14">
        <v>145</v>
      </c>
      <c r="G34" s="42"/>
      <c r="H34" s="8">
        <f t="shared" si="0"/>
        <v>0</v>
      </c>
      <c r="I34" s="9"/>
    </row>
    <row r="35" spans="1:9" x14ac:dyDescent="0.25">
      <c r="A35" s="6" t="s">
        <v>372</v>
      </c>
      <c r="B35" s="83" t="s">
        <v>395</v>
      </c>
      <c r="C35" s="83"/>
      <c r="D35" s="83"/>
      <c r="E35" s="7" t="s">
        <v>143</v>
      </c>
      <c r="F35" s="14">
        <v>297</v>
      </c>
      <c r="G35" s="42"/>
      <c r="H35" s="8">
        <f t="shared" si="0"/>
        <v>0</v>
      </c>
      <c r="I35" s="9"/>
    </row>
    <row r="36" spans="1:9" x14ac:dyDescent="0.25">
      <c r="A36" s="26"/>
      <c r="B36" s="99" t="s">
        <v>558</v>
      </c>
      <c r="C36" s="99"/>
      <c r="D36" s="99"/>
      <c r="E36" s="99"/>
      <c r="F36" s="99"/>
      <c r="G36" s="99"/>
      <c r="H36" s="27">
        <f>SUM(H11:H35)</f>
        <v>0</v>
      </c>
      <c r="I36" s="28"/>
    </row>
    <row r="37" spans="1:9" x14ac:dyDescent="0.25">
      <c r="A37" s="26"/>
      <c r="B37" s="98" t="s">
        <v>491</v>
      </c>
      <c r="C37" s="98"/>
      <c r="D37" s="98"/>
      <c r="E37" s="98"/>
      <c r="F37" s="98"/>
      <c r="G37" s="98"/>
      <c r="H37" s="29">
        <f>0.22*H36</f>
        <v>0</v>
      </c>
      <c r="I37" s="28"/>
    </row>
    <row r="38" spans="1:9" x14ac:dyDescent="0.25">
      <c r="A38" s="26"/>
      <c r="B38" s="99" t="s">
        <v>61</v>
      </c>
      <c r="C38" s="99"/>
      <c r="D38" s="99"/>
      <c r="E38" s="99"/>
      <c r="F38" s="99"/>
      <c r="G38" s="99"/>
      <c r="H38" s="27">
        <f>H36+H37</f>
        <v>0</v>
      </c>
      <c r="I38" s="28"/>
    </row>
    <row r="40" spans="1:9" ht="15" customHeight="1" x14ac:dyDescent="0.25">
      <c r="H40" s="25"/>
      <c r="I40" s="25"/>
    </row>
    <row r="41" spans="1:9" ht="15" customHeight="1" x14ac:dyDescent="0.25">
      <c r="A41"/>
      <c r="B41" s="16" t="s">
        <v>461</v>
      </c>
      <c r="C41" s="17"/>
      <c r="D41" s="18"/>
      <c r="E41" s="18"/>
      <c r="F41" s="18"/>
      <c r="G41" s="18"/>
      <c r="H41" s="16"/>
      <c r="I41" s="18"/>
    </row>
    <row r="42" spans="1:9" x14ac:dyDescent="0.25">
      <c r="B42" s="19"/>
      <c r="C42" s="77" t="s">
        <v>462</v>
      </c>
      <c r="D42" s="77"/>
      <c r="E42" s="77"/>
      <c r="F42" s="77"/>
      <c r="G42" s="77"/>
      <c r="H42" s="77"/>
      <c r="I42" s="20"/>
    </row>
    <row r="43" spans="1:9" x14ac:dyDescent="0.25">
      <c r="B43" s="2"/>
      <c r="C43" s="2"/>
      <c r="D43" s="2"/>
      <c r="E43" s="2"/>
      <c r="F43" s="2"/>
      <c r="G43" s="2"/>
      <c r="H43" s="2"/>
    </row>
    <row r="44" spans="1:9" ht="15" customHeight="1" x14ac:dyDescent="0.25">
      <c r="A44"/>
      <c r="B44" s="16" t="s">
        <v>463</v>
      </c>
      <c r="C44" s="17"/>
      <c r="F44" s="21"/>
      <c r="G44" s="21"/>
      <c r="H44" s="16"/>
    </row>
    <row r="45" spans="1:9" x14ac:dyDescent="0.25">
      <c r="B45" s="2"/>
      <c r="C45" s="77" t="s">
        <v>462</v>
      </c>
      <c r="D45" s="77"/>
      <c r="E45" s="77"/>
      <c r="F45" s="77"/>
      <c r="G45" s="77"/>
      <c r="H45" s="77"/>
    </row>
  </sheetData>
  <mergeCells count="40">
    <mergeCell ref="B18:D18"/>
    <mergeCell ref="A9:I9"/>
    <mergeCell ref="B11:D11"/>
    <mergeCell ref="B8:D8"/>
    <mergeCell ref="A1:I1"/>
    <mergeCell ref="A2:I2"/>
    <mergeCell ref="A3:I3"/>
    <mergeCell ref="A6:A7"/>
    <mergeCell ref="B6:D7"/>
    <mergeCell ref="E6:E7"/>
    <mergeCell ref="F6:F7"/>
    <mergeCell ref="G6:H6"/>
    <mergeCell ref="I6:I7"/>
    <mergeCell ref="B12:D12"/>
    <mergeCell ref="B13:D13"/>
    <mergeCell ref="B14:D14"/>
    <mergeCell ref="B15:D15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C42:H42"/>
    <mergeCell ref="C45:H45"/>
    <mergeCell ref="B37:G37"/>
    <mergeCell ref="B38:G38"/>
    <mergeCell ref="B31:D31"/>
    <mergeCell ref="B32:D32"/>
    <mergeCell ref="B33:D33"/>
    <mergeCell ref="B34:D34"/>
    <mergeCell ref="B35:D35"/>
    <mergeCell ref="B36:G36"/>
  </mergeCells>
  <pageMargins left="0.78740155696868896" right="0.31496062874794001" top="0.31496062874794001" bottom="0.31496062874794001" header="0.19685038924217199" footer="0.19685038924217199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Благоустройство_Двор №1</vt:lpstr>
      <vt:lpstr>Озеленение</vt:lpstr>
      <vt:lpstr>'Благоустройство_Двор №1'!Заголовки_для_печати</vt:lpstr>
      <vt:lpstr>Озеленение!Заголовки_для_печати</vt:lpstr>
      <vt:lpstr>'Благоустройство_Двор №1'!Область_печати</vt:lpstr>
      <vt:lpstr>Озеленение!Область_печати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Нечипуренко Марина Александровна</dc:creator>
  <cp:lastModifiedBy>Олейников Дмитрий Александрович</cp:lastModifiedBy>
  <cp:lastPrinted>2022-06-23T07:54:21Z</cp:lastPrinted>
  <dcterms:created xsi:type="dcterms:W3CDTF">2020-09-30T08:50:27Z</dcterms:created>
  <dcterms:modified xsi:type="dcterms:W3CDTF">2026-02-17T07:27:45Z</dcterms:modified>
</cp:coreProperties>
</file>