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client\c\users\d.zubkov\desktop\Заявки на тендеры ЕСТП\ОСКАР 2\Мокрый фасад\"/>
    </mc:Choice>
  </mc:AlternateContent>
  <xr:revisionPtr revIDLastSave="0" documentId="8_{C5035012-E372-4F35-A0E1-0CF062EEBF67}" xr6:coauthVersionLast="47" xr6:coauthVersionMax="47" xr10:uidLastSave="{00000000-0000-0000-0000-000000000000}"/>
  <bookViews>
    <workbookView xWindow="3394" yWindow="3394" windowWidth="24686" windowHeight="13260" xr2:uid="{EC2B3FBC-7FF3-4E9E-964E-ABCEC9803050}"/>
  </bookViews>
  <sheets>
    <sheet name="Ведомость объемов работ для рас" sheetId="5" r:id="rId1"/>
    <sheet name="Лист1" sheetId="2" r:id="rId2"/>
  </sheets>
  <definedNames>
    <definedName name="_xlnm._FilterDatabase" localSheetId="0" hidden="1">'Ведомость объемов работ для рас'!$A$5:$J$331</definedName>
    <definedName name="_xlnm.Print_Area" localSheetId="0">'Ведомость объемов работ для рас'!$O$166:$V$176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5" i="5" l="1"/>
  <c r="H179" i="5"/>
  <c r="H183" i="5"/>
  <c r="H186" i="5"/>
  <c r="H188" i="5"/>
  <c r="H190" i="5"/>
  <c r="H192" i="5"/>
  <c r="H177" i="5"/>
  <c r="I162" i="5"/>
  <c r="I165" i="5"/>
  <c r="I167" i="5"/>
  <c r="I169" i="5"/>
  <c r="I171" i="5"/>
  <c r="H157" i="5"/>
  <c r="H162" i="5"/>
  <c r="H165" i="5"/>
  <c r="H167" i="5"/>
  <c r="H169" i="5"/>
  <c r="H171" i="5"/>
  <c r="I298" i="5"/>
  <c r="I304" i="5"/>
  <c r="I306" i="5"/>
  <c r="I309" i="5"/>
  <c r="I311" i="5"/>
  <c r="I313" i="5"/>
  <c r="I315" i="5"/>
  <c r="I317" i="5"/>
  <c r="I319" i="5"/>
  <c r="I322" i="5"/>
  <c r="I324" i="5"/>
  <c r="I326" i="5"/>
  <c r="H298" i="5"/>
  <c r="H304" i="5"/>
  <c r="H306" i="5"/>
  <c r="H309" i="5"/>
  <c r="H311" i="5"/>
  <c r="H313" i="5"/>
  <c r="H315" i="5"/>
  <c r="H317" i="5"/>
  <c r="H319" i="5"/>
  <c r="H322" i="5"/>
  <c r="H324" i="5"/>
  <c r="H326" i="5"/>
  <c r="I284" i="5"/>
  <c r="I285" i="5"/>
  <c r="I286" i="5"/>
  <c r="I287" i="5"/>
  <c r="I288" i="5"/>
  <c r="I289" i="5"/>
  <c r="H279" i="5"/>
  <c r="H284" i="5"/>
  <c r="H285" i="5"/>
  <c r="H286" i="5"/>
  <c r="H287" i="5"/>
  <c r="H288" i="5"/>
  <c r="H289" i="5"/>
  <c r="I238" i="5"/>
  <c r="I241" i="5"/>
  <c r="I243" i="5"/>
  <c r="I245" i="5"/>
  <c r="I247" i="5"/>
  <c r="H238" i="5"/>
  <c r="H241" i="5"/>
  <c r="H243" i="5"/>
  <c r="H245" i="5"/>
  <c r="H247" i="5"/>
  <c r="I220" i="5"/>
  <c r="I223" i="5"/>
  <c r="I225" i="5"/>
  <c r="I227" i="5"/>
  <c r="I229" i="5"/>
  <c r="H220" i="5"/>
  <c r="H223" i="5"/>
  <c r="H225" i="5"/>
  <c r="H227" i="5"/>
  <c r="H229" i="5"/>
  <c r="I137" i="5"/>
  <c r="I140" i="5"/>
  <c r="I142" i="5"/>
  <c r="I145" i="5"/>
  <c r="I147" i="5"/>
  <c r="I149" i="5"/>
  <c r="I151" i="5"/>
  <c r="I156" i="5"/>
  <c r="I157" i="5"/>
  <c r="I177" i="5"/>
  <c r="I179" i="5"/>
  <c r="I183" i="5"/>
  <c r="I186" i="5"/>
  <c r="I188" i="5"/>
  <c r="I190" i="5"/>
  <c r="I192" i="5"/>
  <c r="I198" i="5"/>
  <c r="I202" i="5"/>
  <c r="I205" i="5"/>
  <c r="I207" i="5"/>
  <c r="I209" i="5"/>
  <c r="I211" i="5"/>
  <c r="H137" i="5"/>
  <c r="H140" i="5"/>
  <c r="H142" i="5"/>
  <c r="H145" i="5"/>
  <c r="H147" i="5"/>
  <c r="H149" i="5"/>
  <c r="H151" i="5"/>
  <c r="I120" i="5"/>
  <c r="I123" i="5"/>
  <c r="I125" i="5"/>
  <c r="I128" i="5"/>
  <c r="H120" i="5"/>
  <c r="H123" i="5"/>
  <c r="H125" i="5"/>
  <c r="H128" i="5"/>
  <c r="I104" i="5"/>
  <c r="I108" i="5"/>
  <c r="I110" i="5"/>
  <c r="I113" i="5"/>
  <c r="I115" i="5"/>
  <c r="H104" i="5"/>
  <c r="H108" i="5"/>
  <c r="H110" i="5"/>
  <c r="H113" i="5"/>
  <c r="H115" i="5"/>
  <c r="I90" i="5"/>
  <c r="I94" i="5"/>
  <c r="I97" i="5"/>
  <c r="I99" i="5"/>
  <c r="H90" i="5"/>
  <c r="H94" i="5"/>
  <c r="H97" i="5"/>
  <c r="H99" i="5"/>
  <c r="I70" i="5"/>
  <c r="I74" i="5"/>
  <c r="I76" i="5"/>
  <c r="I80" i="5"/>
  <c r="I83" i="5"/>
  <c r="H70" i="5"/>
  <c r="H74" i="5"/>
  <c r="H76" i="5"/>
  <c r="H80" i="5"/>
  <c r="H83" i="5"/>
  <c r="H61" i="5"/>
  <c r="H64" i="5"/>
  <c r="I61" i="5"/>
  <c r="I64" i="5"/>
  <c r="I47" i="5"/>
  <c r="I51" i="5"/>
  <c r="I54" i="5"/>
  <c r="H47" i="5"/>
  <c r="H51" i="5"/>
  <c r="H54" i="5"/>
  <c r="I41" i="5"/>
  <c r="I297" i="5" l="1"/>
  <c r="I292" i="5"/>
  <c r="J313" i="5"/>
  <c r="J317" i="5"/>
  <c r="J319" i="5"/>
  <c r="J322" i="5"/>
  <c r="H297" i="5"/>
  <c r="H202" i="5"/>
  <c r="H205" i="5"/>
  <c r="H207" i="5"/>
  <c r="H209" i="5"/>
  <c r="J209" i="5" s="1"/>
  <c r="H211" i="5"/>
  <c r="J211" i="5" s="1"/>
  <c r="H198" i="5"/>
  <c r="I11" i="5"/>
  <c r="I13" i="5"/>
  <c r="I17" i="5"/>
  <c r="I19" i="5"/>
  <c r="I22" i="5"/>
  <c r="I24" i="5"/>
  <c r="I25" i="5"/>
  <c r="I26" i="5"/>
  <c r="I27" i="5"/>
  <c r="I28" i="5"/>
  <c r="I30" i="5"/>
  <c r="I9" i="5"/>
  <c r="H11" i="5"/>
  <c r="H13" i="5"/>
  <c r="H17" i="5"/>
  <c r="H19" i="5"/>
  <c r="H22" i="5"/>
  <c r="H24" i="5"/>
  <c r="H25" i="5"/>
  <c r="H26" i="5"/>
  <c r="H27" i="5"/>
  <c r="H28" i="5"/>
  <c r="H30" i="5"/>
  <c r="H9" i="5"/>
  <c r="J26" i="5" l="1"/>
  <c r="J298" i="5"/>
  <c r="J306" i="5"/>
  <c r="J309" i="5"/>
  <c r="J202" i="5"/>
  <c r="J311" i="5"/>
  <c r="J205" i="5"/>
  <c r="J207" i="5"/>
  <c r="J304" i="5"/>
  <c r="J326" i="5"/>
  <c r="J324" i="5"/>
  <c r="J315" i="5"/>
  <c r="J28" i="5"/>
  <c r="E91" i="5" l="1"/>
  <c r="D91" i="5"/>
  <c r="D92" i="5"/>
  <c r="E329" i="5"/>
  <c r="E328" i="5"/>
  <c r="E327" i="5"/>
  <c r="E325" i="5"/>
  <c r="E323" i="5"/>
  <c r="E321" i="5"/>
  <c r="E320" i="5"/>
  <c r="E318" i="5"/>
  <c r="E316" i="5"/>
  <c r="E314" i="5"/>
  <c r="E312" i="5"/>
  <c r="E310" i="5"/>
  <c r="E308" i="5"/>
  <c r="E307" i="5"/>
  <c r="E305" i="5"/>
  <c r="E303" i="5"/>
  <c r="E302" i="5"/>
  <c r="E301" i="5"/>
  <c r="E300" i="5"/>
  <c r="E299" i="5"/>
  <c r="E294" i="5"/>
  <c r="E293" i="5"/>
  <c r="J292" i="5"/>
  <c r="J289" i="5"/>
  <c r="J288" i="5"/>
  <c r="J287" i="5"/>
  <c r="J286" i="5"/>
  <c r="J285" i="5"/>
  <c r="J284" i="5"/>
  <c r="E283" i="5"/>
  <c r="E282" i="5"/>
  <c r="E281" i="5"/>
  <c r="E280" i="5"/>
  <c r="I279" i="5"/>
  <c r="J279" i="5" s="1"/>
  <c r="E278" i="5"/>
  <c r="E277" i="5"/>
  <c r="E276" i="5"/>
  <c r="E275" i="5"/>
  <c r="E274" i="5"/>
  <c r="I273" i="5"/>
  <c r="E270" i="5"/>
  <c r="H270" i="5" s="1"/>
  <c r="J270" i="5" s="1"/>
  <c r="E269" i="5"/>
  <c r="H269" i="5" s="1"/>
  <c r="J269" i="5" s="1"/>
  <c r="I268" i="5"/>
  <c r="J268" i="5" s="1"/>
  <c r="E267" i="5"/>
  <c r="H267" i="5" s="1"/>
  <c r="J267" i="5" s="1"/>
  <c r="E266" i="5"/>
  <c r="H266" i="5" s="1"/>
  <c r="I265" i="5"/>
  <c r="E262" i="5"/>
  <c r="H262" i="5" s="1"/>
  <c r="I261" i="5"/>
  <c r="I263" i="5" s="1"/>
  <c r="E258" i="5"/>
  <c r="H258" i="5" s="1"/>
  <c r="I257" i="5"/>
  <c r="J257" i="5" s="1"/>
  <c r="E254" i="5"/>
  <c r="H254" i="5" s="1"/>
  <c r="I253" i="5"/>
  <c r="I255" i="5" s="1"/>
  <c r="E250" i="5"/>
  <c r="E249" i="5"/>
  <c r="E248" i="5"/>
  <c r="J247" i="5"/>
  <c r="E246" i="5"/>
  <c r="J245" i="5"/>
  <c r="E244" i="5"/>
  <c r="J243" i="5"/>
  <c r="E242" i="5"/>
  <c r="J241" i="5"/>
  <c r="E240" i="5"/>
  <c r="E239" i="5"/>
  <c r="J238" i="5"/>
  <c r="E237" i="5"/>
  <c r="E236" i="5"/>
  <c r="I235" i="5"/>
  <c r="E232" i="5"/>
  <c r="E231" i="5"/>
  <c r="E230" i="5"/>
  <c r="J229" i="5"/>
  <c r="E228" i="5"/>
  <c r="J227" i="5"/>
  <c r="E226" i="5"/>
  <c r="J225" i="5"/>
  <c r="E224" i="5"/>
  <c r="J223" i="5"/>
  <c r="E222" i="5"/>
  <c r="E221" i="5"/>
  <c r="J220" i="5"/>
  <c r="E219" i="5"/>
  <c r="E218" i="5"/>
  <c r="I217" i="5"/>
  <c r="E214" i="5"/>
  <c r="E213" i="5"/>
  <c r="E212" i="5"/>
  <c r="E210" i="5"/>
  <c r="E208" i="5"/>
  <c r="I208" i="5" s="1"/>
  <c r="E206" i="5"/>
  <c r="E204" i="5"/>
  <c r="E203" i="5"/>
  <c r="E201" i="5"/>
  <c r="E200" i="5"/>
  <c r="I200" i="5" s="1"/>
  <c r="D199" i="5"/>
  <c r="E199" i="5" s="1"/>
  <c r="J198" i="5"/>
  <c r="E195" i="5"/>
  <c r="E194" i="5"/>
  <c r="E193" i="5"/>
  <c r="J192" i="5"/>
  <c r="E191" i="5"/>
  <c r="J190" i="5"/>
  <c r="E189" i="5"/>
  <c r="J188" i="5"/>
  <c r="E187" i="5"/>
  <c r="J186" i="5"/>
  <c r="E185" i="5"/>
  <c r="E184" i="5"/>
  <c r="J183" i="5"/>
  <c r="E182" i="5"/>
  <c r="E181" i="5"/>
  <c r="D180" i="5"/>
  <c r="E180" i="5" s="1"/>
  <c r="J179" i="5"/>
  <c r="E178" i="5"/>
  <c r="J177" i="5"/>
  <c r="E174" i="5"/>
  <c r="E173" i="5"/>
  <c r="E172" i="5"/>
  <c r="J171" i="5"/>
  <c r="E170" i="5"/>
  <c r="J169" i="5"/>
  <c r="E168" i="5"/>
  <c r="J167" i="5"/>
  <c r="E166" i="5"/>
  <c r="J165" i="5"/>
  <c r="E164" i="5"/>
  <c r="E163" i="5"/>
  <c r="J162" i="5"/>
  <c r="E161" i="5"/>
  <c r="E160" i="5"/>
  <c r="E159" i="5"/>
  <c r="E158" i="5"/>
  <c r="E154" i="5"/>
  <c r="E153" i="5"/>
  <c r="E152" i="5"/>
  <c r="J151" i="5"/>
  <c r="E150" i="5"/>
  <c r="J149" i="5"/>
  <c r="E148" i="5"/>
  <c r="J147" i="5"/>
  <c r="E146" i="5"/>
  <c r="J145" i="5"/>
  <c r="E144" i="5"/>
  <c r="E143" i="5"/>
  <c r="J142" i="5"/>
  <c r="E141" i="5"/>
  <c r="J140" i="5"/>
  <c r="E139" i="5"/>
  <c r="E138" i="5"/>
  <c r="J137" i="5"/>
  <c r="E136" i="5"/>
  <c r="E135" i="5"/>
  <c r="E134" i="5"/>
  <c r="E133" i="5"/>
  <c r="I132" i="5"/>
  <c r="E129" i="5"/>
  <c r="J128" i="5"/>
  <c r="E127" i="5"/>
  <c r="E126" i="5"/>
  <c r="J125" i="5"/>
  <c r="E124" i="5"/>
  <c r="J123" i="5"/>
  <c r="E122" i="5"/>
  <c r="D121" i="5"/>
  <c r="E121" i="5" s="1"/>
  <c r="J120" i="5"/>
  <c r="E119" i="5"/>
  <c r="I118" i="5"/>
  <c r="J115" i="5"/>
  <c r="E114" i="5"/>
  <c r="J113" i="5"/>
  <c r="E112" i="5"/>
  <c r="E111" i="5"/>
  <c r="J110" i="5"/>
  <c r="E109" i="5"/>
  <c r="J108" i="5"/>
  <c r="E107" i="5"/>
  <c r="E106" i="5"/>
  <c r="D105" i="5"/>
  <c r="E105" i="5" s="1"/>
  <c r="J104" i="5"/>
  <c r="E103" i="5"/>
  <c r="I102" i="5"/>
  <c r="J99" i="5"/>
  <c r="E98" i="5"/>
  <c r="J97" i="5"/>
  <c r="E96" i="5"/>
  <c r="E95" i="5"/>
  <c r="J94" i="5"/>
  <c r="E93" i="5"/>
  <c r="E92" i="5"/>
  <c r="J90" i="5"/>
  <c r="E89" i="5"/>
  <c r="D88" i="5"/>
  <c r="E88" i="5" s="1"/>
  <c r="I87" i="5"/>
  <c r="E84" i="5"/>
  <c r="J83" i="5"/>
  <c r="E82" i="5"/>
  <c r="E81" i="5"/>
  <c r="J80" i="5"/>
  <c r="E79" i="5"/>
  <c r="E78" i="5"/>
  <c r="E77" i="5"/>
  <c r="D77" i="5"/>
  <c r="E75" i="5"/>
  <c r="J74" i="5"/>
  <c r="E73" i="5"/>
  <c r="E72" i="5"/>
  <c r="D71" i="5"/>
  <c r="E71" i="5" s="1"/>
  <c r="J70" i="5"/>
  <c r="E69" i="5"/>
  <c r="I68" i="5"/>
  <c r="E65" i="5"/>
  <c r="J64" i="5"/>
  <c r="E63" i="5"/>
  <c r="D62" i="5"/>
  <c r="E62" i="5" s="1"/>
  <c r="J61" i="5"/>
  <c r="E60" i="5"/>
  <c r="D59" i="5"/>
  <c r="E59" i="5" s="1"/>
  <c r="I58" i="5"/>
  <c r="E55" i="5"/>
  <c r="J54" i="5"/>
  <c r="E53" i="5"/>
  <c r="E52" i="5"/>
  <c r="J51" i="5"/>
  <c r="E50" i="5"/>
  <c r="E49" i="5"/>
  <c r="D48" i="5"/>
  <c r="E48" i="5" s="1"/>
  <c r="J47" i="5"/>
  <c r="E46" i="5"/>
  <c r="I45" i="5"/>
  <c r="E42" i="5"/>
  <c r="J41" i="5"/>
  <c r="E40" i="5"/>
  <c r="E39" i="5"/>
  <c r="E38" i="5"/>
  <c r="E37" i="5"/>
  <c r="I36" i="5"/>
  <c r="J36" i="5" s="1"/>
  <c r="E33" i="5"/>
  <c r="E32" i="5"/>
  <c r="E31" i="5"/>
  <c r="J30" i="5"/>
  <c r="E29" i="5"/>
  <c r="J27" i="5"/>
  <c r="J25" i="5"/>
  <c r="J24" i="5"/>
  <c r="E23" i="5"/>
  <c r="J22" i="5"/>
  <c r="E21" i="5"/>
  <c r="E20" i="5"/>
  <c r="J19" i="5"/>
  <c r="D18" i="5"/>
  <c r="E18" i="5" s="1"/>
  <c r="J17" i="5"/>
  <c r="E16" i="5"/>
  <c r="E15" i="5"/>
  <c r="D14" i="5"/>
  <c r="E14" i="5" s="1"/>
  <c r="J13" i="5"/>
  <c r="E12" i="5"/>
  <c r="J11" i="5"/>
  <c r="E10" i="5"/>
  <c r="J9" i="5"/>
  <c r="I271" i="5" l="1"/>
  <c r="J87" i="5"/>
  <c r="H168" i="5"/>
  <c r="I168" i="5"/>
  <c r="J168" i="5" s="1"/>
  <c r="H226" i="5"/>
  <c r="I226" i="5"/>
  <c r="H274" i="5"/>
  <c r="I274" i="5"/>
  <c r="H305" i="5"/>
  <c r="I305" i="5"/>
  <c r="H60" i="5"/>
  <c r="I60" i="5"/>
  <c r="J102" i="5"/>
  <c r="I114" i="5"/>
  <c r="H114" i="5"/>
  <c r="J114" i="5" s="1"/>
  <c r="I275" i="5"/>
  <c r="H275" i="5"/>
  <c r="H307" i="5"/>
  <c r="I307" i="5"/>
  <c r="I129" i="5"/>
  <c r="H129" i="5"/>
  <c r="J129" i="5" s="1"/>
  <c r="H158" i="5"/>
  <c r="I158" i="5"/>
  <c r="H276" i="5"/>
  <c r="I276" i="5"/>
  <c r="I308" i="5"/>
  <c r="H308" i="5"/>
  <c r="I72" i="5"/>
  <c r="H72" i="5"/>
  <c r="I215" i="5"/>
  <c r="H312" i="5"/>
  <c r="I312" i="5"/>
  <c r="H78" i="5"/>
  <c r="I78" i="5"/>
  <c r="I161" i="5"/>
  <c r="H161" i="5"/>
  <c r="J161" i="5" s="1"/>
  <c r="H37" i="5"/>
  <c r="I37" i="5"/>
  <c r="H93" i="5"/>
  <c r="I93" i="5"/>
  <c r="H135" i="5"/>
  <c r="I135" i="5"/>
  <c r="H271" i="5"/>
  <c r="H280" i="5"/>
  <c r="I280" i="5"/>
  <c r="I98" i="5"/>
  <c r="H98" i="5"/>
  <c r="H89" i="5"/>
  <c r="I89" i="5"/>
  <c r="J132" i="5"/>
  <c r="I310" i="5"/>
  <c r="H310" i="5"/>
  <c r="H49" i="5"/>
  <c r="I49" i="5"/>
  <c r="I160" i="5"/>
  <c r="H160" i="5"/>
  <c r="H278" i="5"/>
  <c r="I278" i="5"/>
  <c r="H134" i="5"/>
  <c r="I134" i="5"/>
  <c r="I219" i="5"/>
  <c r="J219" i="5" s="1"/>
  <c r="H219" i="5"/>
  <c r="J68" i="5"/>
  <c r="I122" i="5"/>
  <c r="H122" i="5"/>
  <c r="H136" i="5"/>
  <c r="I136" i="5"/>
  <c r="I148" i="5"/>
  <c r="H148" i="5"/>
  <c r="J148" i="5" s="1"/>
  <c r="H189" i="5"/>
  <c r="I189" i="5"/>
  <c r="I281" i="5"/>
  <c r="H281" i="5"/>
  <c r="J281" i="5" s="1"/>
  <c r="I299" i="5"/>
  <c r="H299" i="5"/>
  <c r="J299" i="5" s="1"/>
  <c r="H318" i="5"/>
  <c r="I318" i="5"/>
  <c r="I84" i="5"/>
  <c r="H84" i="5"/>
  <c r="H181" i="5"/>
  <c r="I181" i="5"/>
  <c r="H159" i="5"/>
  <c r="I159" i="5"/>
  <c r="H133" i="5"/>
  <c r="I133" i="5"/>
  <c r="H218" i="5"/>
  <c r="I218" i="5"/>
  <c r="I244" i="5"/>
  <c r="H244" i="5"/>
  <c r="J244" i="5" s="1"/>
  <c r="I106" i="5"/>
  <c r="H106" i="5"/>
  <c r="H236" i="5"/>
  <c r="I236" i="5"/>
  <c r="I282" i="5"/>
  <c r="H282" i="5"/>
  <c r="H300" i="5"/>
  <c r="I300" i="5"/>
  <c r="J58" i="5"/>
  <c r="I303" i="5"/>
  <c r="H303" i="5"/>
  <c r="J118" i="5"/>
  <c r="J217" i="5"/>
  <c r="I277" i="5"/>
  <c r="H277" i="5"/>
  <c r="H63" i="5"/>
  <c r="I63" i="5"/>
  <c r="H124" i="5"/>
  <c r="I124" i="5"/>
  <c r="H138" i="5"/>
  <c r="I138" i="5"/>
  <c r="I237" i="5"/>
  <c r="H237" i="5"/>
  <c r="J237" i="5" s="1"/>
  <c r="I283" i="5"/>
  <c r="H283" i="5"/>
  <c r="J283" i="5" s="1"/>
  <c r="H301" i="5"/>
  <c r="I301" i="5"/>
  <c r="H55" i="5"/>
  <c r="I55" i="5"/>
  <c r="I139" i="5"/>
  <c r="H139" i="5"/>
  <c r="H302" i="5"/>
  <c r="I302" i="5"/>
  <c r="H294" i="5"/>
  <c r="I294" i="5"/>
  <c r="H200" i="5"/>
  <c r="H293" i="5"/>
  <c r="I293" i="5"/>
  <c r="H208" i="5"/>
  <c r="I15" i="5"/>
  <c r="H15" i="5"/>
  <c r="J15" i="5" s="1"/>
  <c r="I10" i="5"/>
  <c r="H10" i="5"/>
  <c r="J258" i="5"/>
  <c r="J259" i="5" s="1"/>
  <c r="H259" i="5"/>
  <c r="J45" i="5"/>
  <c r="J84" i="5"/>
  <c r="J273" i="5"/>
  <c r="I259" i="5"/>
  <c r="J265" i="5"/>
  <c r="J253" i="5"/>
  <c r="H263" i="5"/>
  <c r="J262" i="5"/>
  <c r="J266" i="5"/>
  <c r="J254" i="5"/>
  <c r="H255" i="5"/>
  <c r="J236" i="5"/>
  <c r="J261" i="5"/>
  <c r="J297" i="5"/>
  <c r="J76" i="5"/>
  <c r="J235" i="5"/>
  <c r="J157" i="5"/>
  <c r="J134" i="5" l="1"/>
  <c r="J63" i="5"/>
  <c r="J310" i="5"/>
  <c r="J98" i="5"/>
  <c r="J135" i="5"/>
  <c r="J277" i="5"/>
  <c r="I290" i="5"/>
  <c r="J303" i="5"/>
  <c r="J278" i="5"/>
  <c r="J276" i="5"/>
  <c r="J274" i="5"/>
  <c r="J226" i="5"/>
  <c r="J218" i="5"/>
  <c r="J160" i="5"/>
  <c r="J133" i="5"/>
  <c r="J139" i="5"/>
  <c r="J122" i="5"/>
  <c r="J72" i="5"/>
  <c r="J55" i="5"/>
  <c r="J37" i="5"/>
  <c r="H56" i="5"/>
  <c r="J189" i="5"/>
  <c r="J78" i="5"/>
  <c r="J159" i="5"/>
  <c r="J49" i="5"/>
  <c r="J251" i="5"/>
  <c r="J60" i="5"/>
  <c r="J282" i="5"/>
  <c r="J106" i="5"/>
  <c r="I56" i="5"/>
  <c r="I43" i="5"/>
  <c r="I116" i="5"/>
  <c r="J136" i="5"/>
  <c r="J280" i="5"/>
  <c r="I100" i="5"/>
  <c r="J301" i="5"/>
  <c r="J138" i="5"/>
  <c r="J89" i="5"/>
  <c r="J93" i="5"/>
  <c r="I251" i="5"/>
  <c r="J275" i="5"/>
  <c r="I196" i="5"/>
  <c r="J124" i="5"/>
  <c r="I155" i="5"/>
  <c r="J181" i="5"/>
  <c r="I66" i="5"/>
  <c r="H85" i="5"/>
  <c r="H155" i="5"/>
  <c r="H116" i="5"/>
  <c r="I233" i="5"/>
  <c r="I175" i="5"/>
  <c r="H66" i="5"/>
  <c r="H100" i="5"/>
  <c r="I130" i="5"/>
  <c r="H295" i="5"/>
  <c r="H290" i="5"/>
  <c r="H233" i="5"/>
  <c r="I295" i="5"/>
  <c r="I85" i="5"/>
  <c r="H175" i="5"/>
  <c r="J158" i="5"/>
  <c r="H130" i="5"/>
  <c r="H43" i="5"/>
  <c r="H215" i="5"/>
  <c r="J294" i="5"/>
  <c r="J302" i="5"/>
  <c r="J208" i="5"/>
  <c r="J308" i="5"/>
  <c r="J307" i="5"/>
  <c r="J305" i="5"/>
  <c r="I330" i="5"/>
  <c r="J293" i="5"/>
  <c r="J318" i="5"/>
  <c r="J312" i="5"/>
  <c r="J300" i="5"/>
  <c r="J200" i="5"/>
  <c r="I34" i="5"/>
  <c r="H34" i="5"/>
  <c r="J271" i="5"/>
  <c r="J263" i="5"/>
  <c r="H330" i="5"/>
  <c r="J255" i="5"/>
  <c r="H251" i="5"/>
  <c r="H196" i="5"/>
  <c r="J10" i="5"/>
  <c r="J116" i="5" l="1"/>
  <c r="J196" i="5"/>
  <c r="J56" i="5"/>
  <c r="J175" i="5"/>
  <c r="J130" i="5"/>
  <c r="J66" i="5"/>
  <c r="J233" i="5"/>
  <c r="J155" i="5"/>
  <c r="J100" i="5"/>
  <c r="J290" i="5"/>
  <c r="J43" i="5"/>
  <c r="J85" i="5"/>
  <c r="J295" i="5"/>
  <c r="I331" i="5"/>
  <c r="H331" i="5"/>
  <c r="J215" i="5"/>
  <c r="J330" i="5"/>
  <c r="J34" i="5"/>
  <c r="J331" i="5" l="1"/>
  <c r="J4" i="5" s="1"/>
</calcChain>
</file>

<file path=xl/sharedStrings.xml><?xml version="1.0" encoding="utf-8"?>
<sst xmlns="http://schemas.openxmlformats.org/spreadsheetml/2006/main" count="835" uniqueCount="194">
  <si>
    <t xml:space="preserve">Расход </t>
  </si>
  <si>
    <t>Раздел 1. Устройство штукатурного фасада 2-24 этажи, Кровля</t>
  </si>
  <si>
    <t>м</t>
  </si>
  <si>
    <t>Запенка межэтажных швов</t>
  </si>
  <si>
    <t>Пена монтажная</t>
  </si>
  <si>
    <t>Грунтовка основания</t>
  </si>
  <si>
    <t>м²</t>
  </si>
  <si>
    <t>л</t>
  </si>
  <si>
    <t>Монтаж теплоизоляции б=170мм</t>
  </si>
  <si>
    <t>м3</t>
  </si>
  <si>
    <t>шт</t>
  </si>
  <si>
    <t>кг</t>
  </si>
  <si>
    <t>м2</t>
  </si>
  <si>
    <t>Монтаж клееармирующего слоя с сеткой</t>
  </si>
  <si>
    <t>Грунтовка основания под штукатурку</t>
  </si>
  <si>
    <t>Монтаж пластикового уголка</t>
  </si>
  <si>
    <t>Нанесение декоративной штукатурки</t>
  </si>
  <si>
    <t>Окраска стен по штукатурке за два раза</t>
  </si>
  <si>
    <t>Итого по разделу № 1. Устройство штукатурного фасада 2-24 этажи, Кровля</t>
  </si>
  <si>
    <t>Монтаж воздуховодов</t>
  </si>
  <si>
    <t>балл.</t>
  </si>
  <si>
    <t>Воздуховод плоский 620ВП2, (204*60 L=0,5 м.)</t>
  </si>
  <si>
    <t>Соеденитель прямоугольный 620СКП, (204*60)</t>
  </si>
  <si>
    <t xml:space="preserve">Монтаж решеток </t>
  </si>
  <si>
    <t>Решетка 620РСФ</t>
  </si>
  <si>
    <t>Итого по разделу № 2. Монтаж КИВов</t>
  </si>
  <si>
    <t>Раздел 3. Утепление стен подвала</t>
  </si>
  <si>
    <t>Монтаж теплоизоляции б=100мм</t>
  </si>
  <si>
    <t>Дюбель для теплоизоляции L= 150 мм.</t>
  </si>
  <si>
    <t>Итого по разделу № 3. Утепление стен подвала</t>
  </si>
  <si>
    <t>Раздел 4. Утепление потолка подвала</t>
  </si>
  <si>
    <t>Монтаж теплоизоляции б=50мм</t>
  </si>
  <si>
    <t>Итого по разделу № 4. Утепление потолка подвала</t>
  </si>
  <si>
    <t>Раздел 5. Утепление стен 1-го этажа (тамбуры, вентшахты, лестничные клетки)</t>
  </si>
  <si>
    <t>Итого по разделу №  5. Утепление стен 1-го этажа</t>
  </si>
  <si>
    <t>Раздел 6. Утепление потолка 1-го этажа, кондиционерных 22этажа (тамбуры, вентшахты, лестничные клетки)</t>
  </si>
  <si>
    <t>Монтаж теплоизоляции б=270мм</t>
  </si>
  <si>
    <t>Дюбель для теплоизоляции L= 350 мм.</t>
  </si>
  <si>
    <t xml:space="preserve">Монтаж-демонтаж лесов </t>
  </si>
  <si>
    <t>Раздел 8. Утепление потолок тех.этажа (тех чердак, тамбур-шлюз)</t>
  </si>
  <si>
    <t>Грунтовка/обеспыливание основания</t>
  </si>
  <si>
    <t>Запенка примыкания вент.коробов</t>
  </si>
  <si>
    <t>м.п</t>
  </si>
  <si>
    <t>Итого по разделу № 8. Утепление (потолок тех.этажа)</t>
  </si>
  <si>
    <t>Раздел 9. Монтаж цоколя террас 16, 23 этажи</t>
  </si>
  <si>
    <t>Монтаж подсистемы</t>
  </si>
  <si>
    <t>Профиль ВО 20*20*80*20*20*3000, 1,2мм</t>
  </si>
  <si>
    <t>Профиль ГО 40х60х1,2мм</t>
  </si>
  <si>
    <t>Заклепка А2/А2 4,8х21 (широкий борт)</t>
  </si>
  <si>
    <t>Заклепка А2/А2 4,0х10 для монтажа подсистемы</t>
  </si>
  <si>
    <t xml:space="preserve">Монтаж Аквапанели </t>
  </si>
  <si>
    <t>Аквапанель 12,5 мм</t>
  </si>
  <si>
    <t>Крепежный элемент</t>
  </si>
  <si>
    <t>Итого по разделу № 9. Монтаж цоколя террас 16, 23 этажи</t>
  </si>
  <si>
    <t>Монтаж Карниза</t>
  </si>
  <si>
    <t>Декоративный элемент Карниз</t>
  </si>
  <si>
    <t>Итого по разделу № 10. Архитектурная пластика. Карниз террас 16этажа, Тех чердака, 23 этажа</t>
  </si>
  <si>
    <t>Раздел 11. Устройство декоративных элементов французских  балконов</t>
  </si>
  <si>
    <t>Окраска по штукатурке за два раза</t>
  </si>
  <si>
    <t>Итого по разделу № 11.  Устройство декоративных элементов французских  балконов</t>
  </si>
  <si>
    <t>Раздел 12. Архитектурная пластика. Декоративный элемент накладной вертикальный П1-20  2-24 этажи</t>
  </si>
  <si>
    <t>Монтаж декоративного элемента П1-20</t>
  </si>
  <si>
    <t>Итого по разделу № 12. Архитектурная пластика. Декоративный элемент накладной вертикальный П1-20  2-24 этажи</t>
  </si>
  <si>
    <t>Раздел 13. Архитектурная пластика. Декоративный элемент накладной Ф1-20 2-24 этажи</t>
  </si>
  <si>
    <t>Монтаж декоративного элемента Ф1-20</t>
  </si>
  <si>
    <t>Декоративный элемент Ф1-20</t>
  </si>
  <si>
    <t>Итого по разделу № 13. Архитектурная пластика. Декоративный элемент накладной Ф1-20 2-24 этажи</t>
  </si>
  <si>
    <t xml:space="preserve">Раздел 14. Архитектурная пластика. Декоративный элемент накладной ёлочка ТипА </t>
  </si>
  <si>
    <t xml:space="preserve">Монтаж декоративного элемента ёлочка ТипА </t>
  </si>
  <si>
    <t xml:space="preserve">Итого по разделу №14. Архитектурная пластика. Декоративный элемент накладной ёлочка ТипА </t>
  </si>
  <si>
    <t>Раздел 15. Монтаж отливов французских балконов шириной 750мм</t>
  </si>
  <si>
    <t>Монтаж отливов декоративных элементов шириной 750мм</t>
  </si>
  <si>
    <t>Итого по разделу №15. Монтаж отливов французских балконов шириной 750мм</t>
  </si>
  <si>
    <t>Раздел 16. Монтаж отливов декоративных элементов шириной 100мм</t>
  </si>
  <si>
    <t>Монтаж отливов декоративных элементов шириной 100мм</t>
  </si>
  <si>
    <t>Итого по разделу №16. Монтаж отливов декоративных элементов шириной 100мм</t>
  </si>
  <si>
    <t>Раздел 17. Монтаж отливов декоративных элементов шириной 170мм</t>
  </si>
  <si>
    <t>Монтаж отливов декоративных элементов шириной 170мм</t>
  </si>
  <si>
    <t>Итого по разделу №17. Монтаж отливов декоративных элементов шириной 100мм</t>
  </si>
  <si>
    <t>Раздел 18. Монтаж оконных отливов</t>
  </si>
  <si>
    <t>Монтаж аквилонов</t>
  </si>
  <si>
    <t>Аквилон</t>
  </si>
  <si>
    <t>Саморез 4,2х19 RAL</t>
  </si>
  <si>
    <t>Монтаж оконных отливов</t>
  </si>
  <si>
    <t>Итого по разделу №18. Монтаж оконных отливов</t>
  </si>
  <si>
    <t>Раздел 19. Монтаж парапетных крышек</t>
  </si>
  <si>
    <t>Кронштейн КНУ 100 с пп</t>
  </si>
  <si>
    <t>Профиль ГО 60х40х3000х1,2 с пп</t>
  </si>
  <si>
    <t>Анкер 10х100</t>
  </si>
  <si>
    <t>Паронитовая прокладка 85х90</t>
  </si>
  <si>
    <t>Заклепка 4,8х10 А2/А2</t>
  </si>
  <si>
    <t>Монтаж парапетных крышек</t>
  </si>
  <si>
    <t>Саморез для монтажа фанеры</t>
  </si>
  <si>
    <t>Саморез для монтажа отливов</t>
  </si>
  <si>
    <t>Герметик силиконовый</t>
  </si>
  <si>
    <t>балл</t>
  </si>
  <si>
    <t>Фанера влагостойкая</t>
  </si>
  <si>
    <t>Фартук парапета цвет по согласованию с Заказчиком , 2эт L развертки -750мм (толщ 0,7 мм)</t>
  </si>
  <si>
    <t>Фартук парапета цвет по согласованию с Заказчиком , 16эт L развертки -1320мм (толщ 0,7 мм)</t>
  </si>
  <si>
    <t>Фартук парапета цвет по согласованию с Заказчиком, Тех чердак L развертки -1150мм (толщ 0,7 мм)</t>
  </si>
  <si>
    <t>Фартук парапета цвет по согласованию с Заказчиком , 23эт  L развертки -1320мм (толщ 0,7 мм)</t>
  </si>
  <si>
    <t>Фартук парапета цвет по согласованию с Заказчиком , Кровля L развертки -810мм (толщ 0,7 мм)</t>
  </si>
  <si>
    <t>Фартук парапета цвет по согласованию с Заказчиком , Выход на кр L развертки -710мм (толщ 0,7 мм)</t>
  </si>
  <si>
    <t>Итого по разделу №19. Монтаж парапетных крышек</t>
  </si>
  <si>
    <t>Раздел 20. Защита окон</t>
  </si>
  <si>
    <t>Защита окон</t>
  </si>
  <si>
    <t>Пленка полиэтиленовая с клеющей лентой</t>
  </si>
  <si>
    <t>Скот малярный</t>
  </si>
  <si>
    <t>Итого по разделу № 20.  Защита окон</t>
  </si>
  <si>
    <t>Раздел 21. Отделка шпилей</t>
  </si>
  <si>
    <t>Кронштейн КНУ 100*85*90*2мм</t>
  </si>
  <si>
    <t xml:space="preserve">Профиль ВО 20*20*60х20*20*3000х1,2 </t>
  </si>
  <si>
    <t>мп</t>
  </si>
  <si>
    <t>Саморез HARPOON НЕ5-R-Z19 5,5*32</t>
  </si>
  <si>
    <t>Заклепка А2/А2 4,8х10 для монтажа подсистемы</t>
  </si>
  <si>
    <t>Монтаж аквапанели в два слоя</t>
  </si>
  <si>
    <t>Аквапанель 12,5 мм (два слоя)</t>
  </si>
  <si>
    <t>Монтаж подсистемы под парапетные крышки</t>
  </si>
  <si>
    <t>Фартук шпиля песочного цвета толщиной 0,7 мм ( развертка 670 мм)</t>
  </si>
  <si>
    <t>Монтаж отливов</t>
  </si>
  <si>
    <t>Монтаж вент.решеток</t>
  </si>
  <si>
    <t>Вентиляционные решетки 450*300</t>
  </si>
  <si>
    <t>Итого по разделу № 21. Отделка шпилей</t>
  </si>
  <si>
    <t>Соединитель угловой 620СКП12,5КП  (204*60 D=125 мм)</t>
  </si>
  <si>
    <t>Утеплитель минераловатный толщиной 170мм, 0,17*1,05</t>
  </si>
  <si>
    <t>Утеплитель минераловатный толщиной 100мм, 0,1*1,05</t>
  </si>
  <si>
    <t>№п/п</t>
  </si>
  <si>
    <t>Наименование конструктивных решений (элементов), комплексов (видов) работ, оборудования</t>
  </si>
  <si>
    <t>Единица измерения</t>
  </si>
  <si>
    <t>Количество (объем работ)</t>
  </si>
  <si>
    <t>Цена за ед. изм, руб</t>
  </si>
  <si>
    <t xml:space="preserve">Стоимость всего, руб </t>
  </si>
  <si>
    <t>материалы</t>
  </si>
  <si>
    <t>работы</t>
  </si>
  <si>
    <t>всего</t>
  </si>
  <si>
    <t>0,2</t>
  </si>
  <si>
    <t>8</t>
  </si>
  <si>
    <t>6</t>
  </si>
  <si>
    <t>0,04</t>
  </si>
  <si>
    <t>1,1</t>
  </si>
  <si>
    <t>Штукатурка цементная Геркулес GP-21 или аналог</t>
  </si>
  <si>
    <t xml:space="preserve">Объект: «Блок-секция №2 ( по ГП ) и подземная автостоянка в осях 1 П / А -1 П / Ж / П /33- П /34 – II этап строительства многоквартирного многоэтажного дома с объектами обслуживания жилой застройки во встроенных помещениях многоквартирного многоэтажного дома , подземной автостоянкой и трансформаторной подстанцией»           </t>
  </si>
  <si>
    <t>Штукатурка неутепляемых стен кондиционерных помещений под клееармирующий слой толщиной 15мм</t>
  </si>
  <si>
    <t>9</t>
  </si>
  <si>
    <t>1</t>
  </si>
  <si>
    <t>2</t>
  </si>
  <si>
    <t>3</t>
  </si>
  <si>
    <t>1,2</t>
  </si>
  <si>
    <t>3,2</t>
  </si>
  <si>
    <t>0,45</t>
  </si>
  <si>
    <t>1,02</t>
  </si>
  <si>
    <t>0,48</t>
  </si>
  <si>
    <t>Итого по разделу № 6. Утепление потолка 1-го этажа, кондиционерных 22 этажа</t>
  </si>
  <si>
    <t>Раздел 7. Утепление стен вентшахт от тех.чердака до кровли</t>
  </si>
  <si>
    <t>Итого по разделу № 7. Утепление стен вентшахт от тех.чердака до кровли</t>
  </si>
  <si>
    <t>1,5</t>
  </si>
  <si>
    <t>1,15</t>
  </si>
  <si>
    <t>26</t>
  </si>
  <si>
    <t>Секция 2. 2-24эт.</t>
  </si>
  <si>
    <t>Раздел 10. Архитектурная пластика. Карниз террас 16 этажа, Тех чердака, 23 этажа</t>
  </si>
  <si>
    <t>12</t>
  </si>
  <si>
    <t>24</t>
  </si>
  <si>
    <t>ИТОГО ПО СМЕТЕ</t>
  </si>
  <si>
    <t>Устройство штукатурного фасада 2-24эт.</t>
  </si>
  <si>
    <t>Декоративный элемент Тип А</t>
  </si>
  <si>
    <t>Дюбель для теплоизоляции L= 100 мм.</t>
  </si>
  <si>
    <t>Дюбель для теплоизоляции L= 220 мм.</t>
  </si>
  <si>
    <t>Дюбель для теплоизоляции L= 270 мм.</t>
  </si>
  <si>
    <t>Дюбель для теплоизоляции L= 450 мм.</t>
  </si>
  <si>
    <t>Не все дочери -папины принцессы… Некоторые из них -мамины воины...Когда я смотрю на свою дочь, то знаю, что что-то в моей жизни получилось совершенно ПРЕКРАСНЫМ</t>
  </si>
  <si>
    <t>Крепежный элемент (на два слоя) Саморез HAPPON HE5-R-Z19 5,5*32</t>
  </si>
  <si>
    <t>Утеплитель минераловатный толщиной 50мм, 0,05*1,05</t>
  </si>
  <si>
    <t>Отлив из оцинкованного металла цвет по согласованию с Заказчиком Lразв-280мм (толщина 0,7 мм)</t>
  </si>
  <si>
    <t>Отлив из оцинкованного металла цвет по согласованию с Заказчиком Lразв-210мм (толщина 0,7мм)</t>
  </si>
  <si>
    <t>Отлив из оцинкованного металла цвет по согласованию с Заказчиком Lразв-950мм (толщина 0,7 мм)</t>
  </si>
  <si>
    <t>Отлив из оцинкованного металла цвет по согласованию с Заказчиком Lразв-210мм (толщина 0,7 мм)</t>
  </si>
  <si>
    <t>Отлив 1 из оцинкованного металла цвет по согласованию с Заказчиком, Lразв -275мм (толщина 0,7 мм)</t>
  </si>
  <si>
    <t>Отлив 2 из оцинкованного металла цвет по согласованию с Заказчиком, Lразв-375мм (толщина 0,7 мм)</t>
  </si>
  <si>
    <t xml:space="preserve"> Раздел 2: Монтаж КИВ</t>
  </si>
  <si>
    <t>Окраска потолка по утеплителю за два раза, без предварительного грунтования</t>
  </si>
  <si>
    <t>Краска 114 "Экстра"</t>
  </si>
  <si>
    <t>Краска силиконовая для наружных работ LINNIMAX Silikon Master Fassade, цвет Onyx 45, 10 л</t>
  </si>
  <si>
    <t>Краска силикон модифицированная LINNIMAX Hybrid Master Fassade, цвет Onyx 35**, 10 л</t>
  </si>
  <si>
    <t>Краска силикон модифицированная для наружных работ LINNIMAX Hybrid Master Fassade, цвет 4103C*,10 л</t>
  </si>
  <si>
    <t>Профиль угловой ПВХ с армирующей сеткой</t>
  </si>
  <si>
    <t>Профиль примыкающий оконный с армирующей сеткой</t>
  </si>
  <si>
    <t>Профиль-капельник универсальный с армирующей сеткой</t>
  </si>
  <si>
    <t>Грунтовка-концентрат водно-дисперсионная LINNIMAX Konzentrat Grund (1:4) / Концентрат Грунт 10 л</t>
  </si>
  <si>
    <t>Состав клеевой LINNIMAX 95 Kleber / 95 Клебер, 25 кг</t>
  </si>
  <si>
    <t>Состав клеевой и базовый штукатурный LINNIMAX 196 Master Kleber und Armierung / 196 Мастер Клебер унд Армирунг, 25 кг</t>
  </si>
  <si>
    <t>Стеклосетка фасадная щелочестойкая LINNIMAX Gewebe 750 /110 Гевебе 750, 55 кв.м</t>
  </si>
  <si>
    <t>Декоративный штукатурный состав LINNIMAX Mineralputz Master Weiss K20 / Минералпутц Мастер Вайс К20, 25 кг</t>
  </si>
  <si>
    <t>Примечание</t>
  </si>
  <si>
    <t>поставка 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</si>
</sst>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00"/>
    <numFmt numFmtId="166" formatCode="0.0000"/>
  </numFmts>
  <fonts count="27" x14ac:knownFonts="1"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color rgb="FF000000"/>
      <name val="Calibri"/>
      <family val="2"/>
      <charset val="204"/>
    </font>
    <font>
      <i/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0"/>
      <color rgb="FF000000"/>
      <name val="Calibri"/>
      <family val="2"/>
      <charset val="204"/>
    </font>
    <font>
      <i/>
      <sz val="10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i/>
      <sz val="10"/>
      <color rgb="FF000000"/>
      <name val="Calibri"/>
      <family val="2"/>
      <charset val="204"/>
    </font>
    <font>
      <sz val="10"/>
      <color rgb="FFFF0000"/>
      <name val="Calibri"/>
      <family val="2"/>
      <charset val="204"/>
    </font>
    <font>
      <i/>
      <sz val="10"/>
      <color rgb="FFFF0000"/>
      <name val="Calibri"/>
      <family val="2"/>
      <charset val="204"/>
    </font>
    <font>
      <b/>
      <i/>
      <sz val="10"/>
      <color theme="1"/>
      <name val="Calibri"/>
      <family val="2"/>
      <charset val="204"/>
    </font>
    <font>
      <b/>
      <i/>
      <sz val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0" fontId="6" fillId="0" borderId="0"/>
  </cellStyleXfs>
  <cellXfs count="138">
    <xf numFmtId="0" fontId="0" fillId="0" borderId="0" xfId="0"/>
    <xf numFmtId="0" fontId="7" fillId="4" borderId="0" xfId="0" applyFont="1" applyFill="1"/>
    <xf numFmtId="0" fontId="7" fillId="0" borderId="0" xfId="0" applyFont="1"/>
    <xf numFmtId="0" fontId="7" fillId="0" borderId="3" xfId="0" applyFont="1" applyBorder="1"/>
    <xf numFmtId="0" fontId="8" fillId="4" borderId="3" xfId="2" applyFont="1" applyFill="1" applyBorder="1" applyAlignment="1">
      <alignment horizontal="left" vertical="center" wrapText="1"/>
    </xf>
    <xf numFmtId="0" fontId="9" fillId="4" borderId="3" xfId="2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vertical="top"/>
    </xf>
    <xf numFmtId="49" fontId="11" fillId="3" borderId="3" xfId="0" applyNumberFormat="1" applyFont="1" applyFill="1" applyBorder="1" applyAlignment="1">
      <alignment vertical="top"/>
    </xf>
    <xf numFmtId="49" fontId="14" fillId="5" borderId="3" xfId="0" applyNumberFormat="1" applyFont="1" applyFill="1" applyBorder="1" applyAlignment="1">
      <alignment vertical="center"/>
    </xf>
    <xf numFmtId="49" fontId="11" fillId="5" borderId="3" xfId="0" applyNumberFormat="1" applyFont="1" applyFill="1" applyBorder="1" applyAlignment="1">
      <alignment vertical="center"/>
    </xf>
    <xf numFmtId="49" fontId="14" fillId="5" borderId="2" xfId="0" applyNumberFormat="1" applyFont="1" applyFill="1" applyBorder="1" applyAlignment="1">
      <alignment vertical="center"/>
    </xf>
    <xf numFmtId="49" fontId="14" fillId="5" borderId="1" xfId="0" applyNumberFormat="1" applyFont="1" applyFill="1" applyBorder="1" applyAlignment="1">
      <alignment vertical="center"/>
    </xf>
    <xf numFmtId="2" fontId="8" fillId="4" borderId="3" xfId="2" applyNumberFormat="1" applyFont="1" applyFill="1" applyBorder="1" applyAlignment="1">
      <alignment horizontal="center" vertical="center" wrapText="1"/>
    </xf>
    <xf numFmtId="43" fontId="12" fillId="0" borderId="0" xfId="3" applyFont="1"/>
    <xf numFmtId="0" fontId="12" fillId="0" borderId="0" xfId="0" applyFont="1"/>
    <xf numFmtId="0" fontId="13" fillId="0" borderId="3" xfId="0" applyFont="1" applyBorder="1"/>
    <xf numFmtId="0" fontId="13" fillId="0" borderId="0" xfId="0" applyFont="1"/>
    <xf numFmtId="0" fontId="8" fillId="0" borderId="3" xfId="0" applyFont="1" applyBorder="1" applyAlignment="1">
      <alignment horizontal="left" vertical="top" wrapText="1"/>
    </xf>
    <xf numFmtId="49" fontId="8" fillId="0" borderId="3" xfId="0" applyNumberFormat="1" applyFont="1" applyBorder="1" applyAlignment="1">
      <alignment horizontal="center" vertical="top"/>
    </xf>
    <xf numFmtId="164" fontId="8" fillId="0" borderId="3" xfId="0" applyNumberFormat="1" applyFont="1" applyBorder="1" applyAlignment="1">
      <alignment horizontal="center" vertical="top"/>
    </xf>
    <xf numFmtId="49" fontId="18" fillId="0" borderId="3" xfId="0" applyNumberFormat="1" applyFont="1" applyBorder="1" applyAlignment="1">
      <alignment horizontal="right" vertical="top" wrapText="1"/>
    </xf>
    <xf numFmtId="49" fontId="18" fillId="0" borderId="3" xfId="0" applyNumberFormat="1" applyFont="1" applyBorder="1" applyAlignment="1">
      <alignment horizontal="center" vertical="top"/>
    </xf>
    <xf numFmtId="2" fontId="18" fillId="0" borderId="3" xfId="0" applyNumberFormat="1" applyFont="1" applyBorder="1" applyAlignment="1">
      <alignment horizontal="center" vertical="top"/>
    </xf>
    <xf numFmtId="2" fontId="8" fillId="0" borderId="3" xfId="0" applyNumberFormat="1" applyFont="1" applyBorder="1" applyAlignment="1">
      <alignment horizontal="center" vertical="top"/>
    </xf>
    <xf numFmtId="166" fontId="18" fillId="0" borderId="3" xfId="0" applyNumberFormat="1" applyFont="1" applyBorder="1" applyAlignment="1">
      <alignment horizontal="center" vertical="top"/>
    </xf>
    <xf numFmtId="1" fontId="18" fillId="0" borderId="3" xfId="0" applyNumberFormat="1" applyFont="1" applyBorder="1" applyAlignment="1">
      <alignment horizontal="center" vertical="top"/>
    </xf>
    <xf numFmtId="164" fontId="18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/>
    </xf>
    <xf numFmtId="2" fontId="1" fillId="4" borderId="3" xfId="0" applyNumberFormat="1" applyFont="1" applyFill="1" applyBorder="1" applyAlignment="1">
      <alignment horizontal="center" vertical="top"/>
    </xf>
    <xf numFmtId="165" fontId="18" fillId="0" borderId="3" xfId="0" applyNumberFormat="1" applyFont="1" applyBorder="1" applyAlignment="1">
      <alignment horizontal="center" vertical="top"/>
    </xf>
    <xf numFmtId="0" fontId="15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right"/>
    </xf>
    <xf numFmtId="0" fontId="1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vertical="top"/>
    </xf>
    <xf numFmtId="0" fontId="15" fillId="5" borderId="3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vertical="center"/>
    </xf>
    <xf numFmtId="0" fontId="1" fillId="4" borderId="3" xfId="0" applyFont="1" applyFill="1" applyBorder="1" applyAlignment="1">
      <alignment horizontal="left" vertical="top" wrapText="1"/>
    </xf>
    <xf numFmtId="49" fontId="1" fillId="4" borderId="3" xfId="0" applyNumberFormat="1" applyFont="1" applyFill="1" applyBorder="1" applyAlignment="1">
      <alignment horizontal="center" vertical="top"/>
    </xf>
    <xf numFmtId="164" fontId="1" fillId="4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49" fontId="19" fillId="4" borderId="3" xfId="0" applyNumberFormat="1" applyFont="1" applyFill="1" applyBorder="1" applyAlignment="1">
      <alignment horizontal="center" vertical="top"/>
    </xf>
    <xf numFmtId="2" fontId="19" fillId="4" borderId="3" xfId="0" applyNumberFormat="1" applyFont="1" applyFill="1" applyBorder="1" applyAlignment="1">
      <alignment horizontal="center" vertical="top"/>
    </xf>
    <xf numFmtId="49" fontId="19" fillId="0" borderId="3" xfId="0" applyNumberFormat="1" applyFont="1" applyBorder="1" applyAlignment="1">
      <alignment horizontal="right" vertical="top" wrapText="1"/>
    </xf>
    <xf numFmtId="49" fontId="19" fillId="0" borderId="3" xfId="0" applyNumberFormat="1" applyFont="1" applyBorder="1" applyAlignment="1">
      <alignment horizontal="center" vertical="top"/>
    </xf>
    <xf numFmtId="1" fontId="19" fillId="0" borderId="3" xfId="0" applyNumberFormat="1" applyFont="1" applyBorder="1" applyAlignment="1">
      <alignment horizontal="center" vertical="top"/>
    </xf>
    <xf numFmtId="49" fontId="19" fillId="4" borderId="3" xfId="0" applyNumberFormat="1" applyFont="1" applyFill="1" applyBorder="1" applyAlignment="1">
      <alignment horizontal="right" vertical="top" wrapText="1"/>
    </xf>
    <xf numFmtId="49" fontId="8" fillId="5" borderId="3" xfId="0" applyNumberFormat="1" applyFont="1" applyFill="1" applyBorder="1" applyAlignment="1">
      <alignment vertical="center"/>
    </xf>
    <xf numFmtId="2" fontId="19" fillId="0" borderId="3" xfId="0" applyNumberFormat="1" applyFont="1" applyBorder="1" applyAlignment="1">
      <alignment horizontal="center" vertical="top"/>
    </xf>
    <xf numFmtId="164" fontId="1" fillId="4" borderId="3" xfId="0" applyNumberFormat="1" applyFont="1" applyFill="1" applyBorder="1" applyAlignment="1">
      <alignment horizontal="center" vertical="top"/>
    </xf>
    <xf numFmtId="2" fontId="1" fillId="4" borderId="3" xfId="0" applyNumberFormat="1" applyFont="1" applyFill="1" applyBorder="1" applyAlignment="1">
      <alignment horizontal="center" vertical="center"/>
    </xf>
    <xf numFmtId="1" fontId="19" fillId="4" borderId="3" xfId="0" applyNumberFormat="1" applyFont="1" applyFill="1" applyBorder="1" applyAlignment="1">
      <alignment horizontal="center" vertical="top"/>
    </xf>
    <xf numFmtId="164" fontId="19" fillId="0" borderId="3" xfId="0" applyNumberFormat="1" applyFont="1" applyBorder="1" applyAlignment="1">
      <alignment horizontal="center" vertical="top"/>
    </xf>
    <xf numFmtId="0" fontId="8" fillId="4" borderId="3" xfId="0" applyFont="1" applyFill="1" applyBorder="1" applyAlignment="1">
      <alignment horizontal="left" vertical="top" wrapText="1"/>
    </xf>
    <xf numFmtId="49" fontId="8" fillId="4" borderId="3" xfId="0" applyNumberFormat="1" applyFont="1" applyFill="1" applyBorder="1" applyAlignment="1">
      <alignment horizontal="center" vertical="top" wrapText="1"/>
    </xf>
    <xf numFmtId="2" fontId="8" fillId="4" borderId="3" xfId="0" applyNumberFormat="1" applyFont="1" applyFill="1" applyBorder="1" applyAlignment="1">
      <alignment horizontal="center" vertical="top" wrapText="1"/>
    </xf>
    <xf numFmtId="49" fontId="18" fillId="4" borderId="3" xfId="0" applyNumberFormat="1" applyFont="1" applyFill="1" applyBorder="1" applyAlignment="1">
      <alignment horizontal="center" vertical="top" wrapText="1"/>
    </xf>
    <xf numFmtId="2" fontId="18" fillId="4" borderId="3" xfId="0" applyNumberFormat="1" applyFont="1" applyFill="1" applyBorder="1" applyAlignment="1">
      <alignment horizontal="center" vertical="top" wrapText="1"/>
    </xf>
    <xf numFmtId="49" fontId="1" fillId="4" borderId="3" xfId="0" applyNumberFormat="1" applyFont="1" applyFill="1" applyBorder="1" applyAlignment="1">
      <alignment horizontal="center" vertical="top" wrapText="1"/>
    </xf>
    <xf numFmtId="2" fontId="1" fillId="4" borderId="3" xfId="0" applyNumberFormat="1" applyFont="1" applyFill="1" applyBorder="1" applyAlignment="1">
      <alignment horizontal="center" vertical="top" wrapText="1"/>
    </xf>
    <xf numFmtId="49" fontId="19" fillId="4" borderId="3" xfId="0" applyNumberFormat="1" applyFont="1" applyFill="1" applyBorder="1" applyAlignment="1">
      <alignment horizontal="center" vertical="top" wrapText="1"/>
    </xf>
    <xf numFmtId="165" fontId="19" fillId="4" borderId="3" xfId="0" applyNumberFormat="1" applyFont="1" applyFill="1" applyBorder="1" applyAlignment="1">
      <alignment horizontal="center" vertical="top" wrapText="1"/>
    </xf>
    <xf numFmtId="2" fontId="19" fillId="4" borderId="3" xfId="0" applyNumberFormat="1" applyFont="1" applyFill="1" applyBorder="1" applyAlignment="1">
      <alignment horizontal="center" vertical="top" wrapText="1"/>
    </xf>
    <xf numFmtId="1" fontId="8" fillId="0" borderId="3" xfId="0" applyNumberFormat="1" applyFont="1" applyBorder="1" applyAlignment="1">
      <alignment horizontal="center" vertical="top"/>
    </xf>
    <xf numFmtId="0" fontId="15" fillId="5" borderId="4" xfId="0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vertical="center"/>
    </xf>
    <xf numFmtId="0" fontId="18" fillId="0" borderId="3" xfId="0" applyFont="1" applyBorder="1" applyAlignment="1">
      <alignment horizontal="right" vertical="top" wrapText="1"/>
    </xf>
    <xf numFmtId="49" fontId="9" fillId="0" borderId="3" xfId="2" applyNumberFormat="1" applyFont="1" applyBorder="1" applyAlignment="1">
      <alignment horizontal="right" vertical="top" wrapText="1"/>
    </xf>
    <xf numFmtId="2" fontId="9" fillId="4" borderId="3" xfId="2" applyNumberFormat="1" applyFont="1" applyFill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right" vertical="top"/>
    </xf>
    <xf numFmtId="1" fontId="18" fillId="0" borderId="3" xfId="0" applyNumberFormat="1" applyFont="1" applyBorder="1" applyAlignment="1">
      <alignment horizontal="right" vertical="top"/>
    </xf>
    <xf numFmtId="2" fontId="18" fillId="0" borderId="3" xfId="0" applyNumberFormat="1" applyFont="1" applyBorder="1" applyAlignment="1">
      <alignment horizontal="right" vertical="top"/>
    </xf>
    <xf numFmtId="164" fontId="18" fillId="0" borderId="3" xfId="0" applyNumberFormat="1" applyFont="1" applyBorder="1" applyAlignment="1">
      <alignment horizontal="right" vertical="top"/>
    </xf>
    <xf numFmtId="49" fontId="18" fillId="3" borderId="3" xfId="0" applyNumberFormat="1" applyFont="1" applyFill="1" applyBorder="1" applyAlignment="1">
      <alignment horizontal="right" vertical="top"/>
    </xf>
    <xf numFmtId="2" fontId="18" fillId="3" borderId="3" xfId="0" applyNumberFormat="1" applyFont="1" applyFill="1" applyBorder="1" applyAlignment="1">
      <alignment horizontal="right" vertical="top"/>
    </xf>
    <xf numFmtId="49" fontId="11" fillId="3" borderId="3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vertical="center"/>
    </xf>
    <xf numFmtId="0" fontId="1" fillId="3" borderId="3" xfId="1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49" fontId="20" fillId="3" borderId="3" xfId="0" applyNumberFormat="1" applyFont="1" applyFill="1" applyBorder="1" applyAlignment="1">
      <alignment vertical="top"/>
    </xf>
    <xf numFmtId="49" fontId="20" fillId="5" borderId="3" xfId="0" applyNumberFormat="1" applyFont="1" applyFill="1" applyBorder="1" applyAlignment="1">
      <alignment vertical="center"/>
    </xf>
    <xf numFmtId="49" fontId="21" fillId="5" borderId="2" xfId="0" applyNumberFormat="1" applyFont="1" applyFill="1" applyBorder="1" applyAlignment="1">
      <alignment vertical="center"/>
    </xf>
    <xf numFmtId="49" fontId="21" fillId="2" borderId="2" xfId="0" applyNumberFormat="1" applyFont="1" applyFill="1" applyBorder="1" applyAlignment="1">
      <alignment vertical="center"/>
    </xf>
    <xf numFmtId="49" fontId="20" fillId="3" borderId="1" xfId="0" applyNumberFormat="1" applyFont="1" applyFill="1" applyBorder="1" applyAlignment="1">
      <alignment vertical="top"/>
    </xf>
    <xf numFmtId="49" fontId="21" fillId="5" borderId="1" xfId="0" applyNumberFormat="1" applyFont="1" applyFill="1" applyBorder="1" applyAlignment="1">
      <alignment vertical="center"/>
    </xf>
    <xf numFmtId="49" fontId="20" fillId="5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49" fontId="22" fillId="0" borderId="3" xfId="0" applyNumberFormat="1" applyFont="1" applyBorder="1" applyAlignment="1">
      <alignment horizontal="center" vertical="top"/>
    </xf>
    <xf numFmtId="166" fontId="19" fillId="4" borderId="3" xfId="0" applyNumberFormat="1" applyFont="1" applyFill="1" applyBorder="1" applyAlignment="1">
      <alignment horizontal="center" vertical="top"/>
    </xf>
    <xf numFmtId="0" fontId="8" fillId="0" borderId="3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 wrapText="1"/>
    </xf>
    <xf numFmtId="43" fontId="12" fillId="0" borderId="3" xfId="3" applyFont="1" applyBorder="1"/>
    <xf numFmtId="43" fontId="9" fillId="0" borderId="3" xfId="3" applyFont="1" applyBorder="1" applyAlignment="1">
      <alignment horizontal="center" vertical="center"/>
    </xf>
    <xf numFmtId="43" fontId="12" fillId="0" borderId="3" xfId="3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left" vertical="top" wrapText="1"/>
    </xf>
    <xf numFmtId="43" fontId="8" fillId="0" borderId="3" xfId="3" applyFont="1" applyBorder="1" applyAlignment="1">
      <alignment horizontal="center" vertical="center" wrapText="1"/>
    </xf>
    <xf numFmtId="43" fontId="17" fillId="0" borderId="3" xfId="3" applyFont="1" applyBorder="1"/>
    <xf numFmtId="43" fontId="23" fillId="0" borderId="0" xfId="3" applyFont="1"/>
    <xf numFmtId="43" fontId="12" fillId="2" borderId="3" xfId="3" applyFont="1" applyFill="1" applyBorder="1"/>
    <xf numFmtId="43" fontId="17" fillId="3" borderId="3" xfId="3" applyFont="1" applyFill="1" applyBorder="1"/>
    <xf numFmtId="43" fontId="12" fillId="5" borderId="3" xfId="3" applyFont="1" applyFill="1" applyBorder="1"/>
    <xf numFmtId="43" fontId="12" fillId="5" borderId="4" xfId="3" applyFont="1" applyFill="1" applyBorder="1"/>
    <xf numFmtId="43" fontId="12" fillId="3" borderId="3" xfId="3" applyFont="1" applyFill="1" applyBorder="1"/>
    <xf numFmtId="43" fontId="1" fillId="3" borderId="3" xfId="3" applyFont="1" applyFill="1" applyBorder="1" applyAlignment="1">
      <alignment vertical="center" wrapText="1"/>
    </xf>
    <xf numFmtId="43" fontId="24" fillId="0" borderId="0" xfId="3" applyFont="1" applyAlignment="1">
      <alignment horizontal="center" vertical="center"/>
    </xf>
    <xf numFmtId="43" fontId="22" fillId="0" borderId="3" xfId="3" applyFont="1" applyBorder="1" applyAlignment="1">
      <alignment horizontal="center" vertical="center" wrapText="1"/>
    </xf>
    <xf numFmtId="43" fontId="9" fillId="2" borderId="3" xfId="3" applyFont="1" applyFill="1" applyBorder="1" applyAlignment="1">
      <alignment horizontal="center" vertical="center"/>
    </xf>
    <xf numFmtId="43" fontId="25" fillId="0" borderId="3" xfId="3" applyFont="1" applyBorder="1" applyAlignment="1">
      <alignment horizontal="center" vertical="center"/>
    </xf>
    <xf numFmtId="43" fontId="9" fillId="3" borderId="3" xfId="3" applyFont="1" applyFill="1" applyBorder="1" applyAlignment="1">
      <alignment horizontal="center" vertical="center"/>
    </xf>
    <xf numFmtId="43" fontId="9" fillId="5" borderId="3" xfId="3" applyFont="1" applyFill="1" applyBorder="1" applyAlignment="1">
      <alignment horizontal="center" vertical="center"/>
    </xf>
    <xf numFmtId="43" fontId="9" fillId="5" borderId="4" xfId="3" applyFont="1" applyFill="1" applyBorder="1" applyAlignment="1">
      <alignment horizontal="center" vertical="center"/>
    </xf>
    <xf numFmtId="43" fontId="26" fillId="3" borderId="3" xfId="3" applyFont="1" applyFill="1" applyBorder="1" applyAlignment="1">
      <alignment horizontal="center" vertical="center" wrapText="1"/>
    </xf>
    <xf numFmtId="43" fontId="9" fillId="0" borderId="0" xfId="3" applyFont="1" applyAlignment="1">
      <alignment horizontal="center" vertical="center"/>
    </xf>
    <xf numFmtId="43" fontId="17" fillId="0" borderId="0" xfId="3" applyFont="1"/>
    <xf numFmtId="2" fontId="18" fillId="0" borderId="3" xfId="3" applyNumberFormat="1" applyFont="1" applyBorder="1" applyAlignment="1">
      <alignment horizontal="center" vertical="top"/>
    </xf>
    <xf numFmtId="2" fontId="19" fillId="4" borderId="3" xfId="3" applyNumberFormat="1" applyFont="1" applyFill="1" applyBorder="1" applyAlignment="1">
      <alignment horizontal="center" vertical="top"/>
    </xf>
    <xf numFmtId="2" fontId="19" fillId="4" borderId="3" xfId="3" applyNumberFormat="1" applyFont="1" applyFill="1" applyBorder="1" applyAlignment="1">
      <alignment horizontal="center" vertical="top" wrapText="1"/>
    </xf>
    <xf numFmtId="43" fontId="17" fillId="5" borderId="3" xfId="3" applyFont="1" applyFill="1" applyBorder="1"/>
    <xf numFmtId="0" fontId="7" fillId="3" borderId="3" xfId="0" applyFont="1" applyFill="1" applyBorder="1"/>
    <xf numFmtId="0" fontId="7" fillId="5" borderId="3" xfId="0" applyFont="1" applyFill="1" applyBorder="1"/>
    <xf numFmtId="43" fontId="8" fillId="0" borderId="3" xfId="3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3" fontId="8" fillId="0" borderId="3" xfId="3" applyFont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5">
    <cellStyle name="Обычный" xfId="0" builtinId="0"/>
    <cellStyle name="Обычный 2" xfId="4" xr:uid="{518FE08D-42BA-44F9-A61F-CF27526ACECC}"/>
    <cellStyle name="Обычный 4" xfId="2" xr:uid="{1C7E15DB-C1B9-4424-8E23-740090D2B2E0}"/>
    <cellStyle name="Обычный_Коммерческое предложение АЦП(Блюхера)" xfId="1" xr:uid="{F6D06740-5A6E-43C2-AF5A-FA7784FCC1E8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1BA88-694D-4C7F-AC2B-4D5D7F453D52}">
  <sheetPr>
    <tabColor rgb="FFFFC000"/>
    <pageSetUpPr fitToPage="1"/>
  </sheetPr>
  <dimension ref="A1:O332"/>
  <sheetViews>
    <sheetView tabSelected="1" zoomScale="85" zoomScaleNormal="85" workbookViewId="0">
      <selection activeCell="G326" sqref="G326"/>
    </sheetView>
  </sheetViews>
  <sheetFormatPr defaultColWidth="8.765625" defaultRowHeight="14.6" x14ac:dyDescent="0.4"/>
  <cols>
    <col min="1" max="1" width="6.23046875" style="15" customWidth="1"/>
    <col min="2" max="2" width="39.23046875" style="15" customWidth="1"/>
    <col min="3" max="3" width="8.23046875" style="15" customWidth="1"/>
    <col min="4" max="4" width="7.69140625" style="15" customWidth="1"/>
    <col min="5" max="5" width="12.53515625" style="15" customWidth="1"/>
    <col min="6" max="6" width="13.84375" style="122" customWidth="1"/>
    <col min="7" max="10" width="13.84375" style="14" customWidth="1"/>
    <col min="11" max="11" width="19" style="2" customWidth="1"/>
    <col min="12" max="16384" width="8.765625" style="2"/>
  </cols>
  <sheetData>
    <row r="1" spans="1:11" s="1" customFormat="1" ht="15" customHeight="1" x14ac:dyDescent="0.4">
      <c r="A1" s="132" t="s">
        <v>163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42" customHeight="1" x14ac:dyDescent="0.4">
      <c r="A2" s="131" t="s">
        <v>141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x14ac:dyDescent="0.4">
      <c r="A3" s="132"/>
      <c r="B3" s="132"/>
      <c r="C3" s="132"/>
      <c r="D3" s="132"/>
      <c r="E3" s="132"/>
      <c r="F3" s="132"/>
      <c r="G3" s="132"/>
      <c r="H3" s="132"/>
      <c r="I3" s="132"/>
      <c r="J3" s="132"/>
    </row>
    <row r="4" spans="1:11" x14ac:dyDescent="0.4">
      <c r="A4" s="32"/>
      <c r="B4" s="33"/>
      <c r="C4" s="34"/>
      <c r="D4" s="34"/>
      <c r="E4" s="35"/>
      <c r="F4" s="114"/>
      <c r="H4" s="107"/>
      <c r="J4" s="123">
        <f>J331</f>
        <v>0</v>
      </c>
    </row>
    <row r="5" spans="1:11" ht="18.75" customHeight="1" x14ac:dyDescent="0.4">
      <c r="A5" s="133" t="s">
        <v>126</v>
      </c>
      <c r="B5" s="134" t="s">
        <v>127</v>
      </c>
      <c r="C5" s="134" t="s">
        <v>128</v>
      </c>
      <c r="D5" s="135" t="s">
        <v>0</v>
      </c>
      <c r="E5" s="134" t="s">
        <v>129</v>
      </c>
      <c r="F5" s="136" t="s">
        <v>130</v>
      </c>
      <c r="G5" s="136"/>
      <c r="H5" s="136" t="s">
        <v>131</v>
      </c>
      <c r="I5" s="136"/>
      <c r="J5" s="136"/>
      <c r="K5" s="130" t="s">
        <v>192</v>
      </c>
    </row>
    <row r="6" spans="1:11" ht="21" customHeight="1" x14ac:dyDescent="0.4">
      <c r="A6" s="133"/>
      <c r="B6" s="134"/>
      <c r="C6" s="134"/>
      <c r="D6" s="135"/>
      <c r="E6" s="134"/>
      <c r="F6" s="115" t="s">
        <v>132</v>
      </c>
      <c r="G6" s="105" t="s">
        <v>133</v>
      </c>
      <c r="H6" s="105" t="s">
        <v>132</v>
      </c>
      <c r="I6" s="105" t="s">
        <v>133</v>
      </c>
      <c r="J6" s="105" t="s">
        <v>134</v>
      </c>
      <c r="K6" s="130"/>
    </row>
    <row r="7" spans="1:11" x14ac:dyDescent="0.4">
      <c r="A7" s="36"/>
      <c r="B7" s="37" t="s">
        <v>158</v>
      </c>
      <c r="C7" s="38"/>
      <c r="D7" s="36"/>
      <c r="E7" s="6"/>
      <c r="F7" s="102"/>
      <c r="G7" s="101"/>
      <c r="H7" s="101"/>
      <c r="I7" s="101"/>
      <c r="J7" s="101"/>
      <c r="K7" s="3"/>
    </row>
    <row r="8" spans="1:11" x14ac:dyDescent="0.4">
      <c r="A8" s="39"/>
      <c r="B8" s="96" t="s">
        <v>1</v>
      </c>
      <c r="C8" s="40"/>
      <c r="D8" s="39"/>
      <c r="E8" s="41"/>
      <c r="F8" s="116"/>
      <c r="G8" s="108"/>
      <c r="H8" s="108"/>
      <c r="I8" s="108"/>
      <c r="J8" s="108"/>
      <c r="K8" s="129"/>
    </row>
    <row r="9" spans="1:11" s="17" customFormat="1" x14ac:dyDescent="0.4">
      <c r="A9" s="42">
        <v>1</v>
      </c>
      <c r="B9" s="18" t="s">
        <v>3</v>
      </c>
      <c r="C9" s="19" t="s">
        <v>2</v>
      </c>
      <c r="D9" s="19"/>
      <c r="E9" s="20">
        <v>2413.0000000000005</v>
      </c>
      <c r="F9" s="117"/>
      <c r="G9" s="106"/>
      <c r="H9" s="101">
        <f>F9*E9</f>
        <v>0</v>
      </c>
      <c r="I9" s="106">
        <f>G9*E9</f>
        <v>0</v>
      </c>
      <c r="J9" s="106">
        <f>H9+I9</f>
        <v>0</v>
      </c>
      <c r="K9" s="16"/>
    </row>
    <row r="10" spans="1:11" x14ac:dyDescent="0.4">
      <c r="A10" s="36">
        <v>2</v>
      </c>
      <c r="B10" s="21" t="s">
        <v>4</v>
      </c>
      <c r="C10" s="22" t="s">
        <v>20</v>
      </c>
      <c r="D10" s="22" t="s">
        <v>135</v>
      </c>
      <c r="E10" s="26">
        <f>E9*D10</f>
        <v>482.60000000000014</v>
      </c>
      <c r="F10" s="102"/>
      <c r="G10" s="101"/>
      <c r="H10" s="101">
        <f t="shared" ref="H10:H30" si="0">F10*E10</f>
        <v>0</v>
      </c>
      <c r="I10" s="106">
        <f t="shared" ref="I10:I30" si="1">G10*E10</f>
        <v>0</v>
      </c>
      <c r="J10" s="101">
        <f t="shared" ref="J10:J30" si="2">H10+I10</f>
        <v>0</v>
      </c>
      <c r="K10" s="3"/>
    </row>
    <row r="11" spans="1:11" s="17" customFormat="1" x14ac:dyDescent="0.4">
      <c r="A11" s="42">
        <v>3</v>
      </c>
      <c r="B11" s="18" t="s">
        <v>5</v>
      </c>
      <c r="C11" s="19" t="s">
        <v>6</v>
      </c>
      <c r="D11" s="19"/>
      <c r="E11" s="20">
        <v>7045.3039999999983</v>
      </c>
      <c r="F11" s="117"/>
      <c r="G11" s="106"/>
      <c r="H11" s="101">
        <f t="shared" si="0"/>
        <v>0</v>
      </c>
      <c r="I11" s="106">
        <f t="shared" si="1"/>
        <v>0</v>
      </c>
      <c r="J11" s="106">
        <f t="shared" si="2"/>
        <v>0</v>
      </c>
      <c r="K11" s="16"/>
    </row>
    <row r="12" spans="1:11" ht="38.6" x14ac:dyDescent="0.4">
      <c r="A12" s="36">
        <v>4</v>
      </c>
      <c r="B12" s="21" t="s">
        <v>187</v>
      </c>
      <c r="C12" s="22" t="s">
        <v>7</v>
      </c>
      <c r="D12" s="22" t="s">
        <v>138</v>
      </c>
      <c r="E12" s="27">
        <f>E11*D12</f>
        <v>281.81215999999995</v>
      </c>
      <c r="F12" s="102"/>
      <c r="G12" s="101"/>
      <c r="H12" s="101"/>
      <c r="I12" s="106"/>
      <c r="J12" s="101"/>
      <c r="K12" s="3" t="s">
        <v>193</v>
      </c>
    </row>
    <row r="13" spans="1:11" s="17" customFormat="1" x14ac:dyDescent="0.4">
      <c r="A13" s="42">
        <v>5</v>
      </c>
      <c r="B13" s="18" t="s">
        <v>8</v>
      </c>
      <c r="C13" s="19" t="s">
        <v>6</v>
      </c>
      <c r="D13" s="19"/>
      <c r="E13" s="20">
        <v>7045.3039999999983</v>
      </c>
      <c r="F13" s="117"/>
      <c r="G13" s="106"/>
      <c r="H13" s="101">
        <f t="shared" si="0"/>
        <v>0</v>
      </c>
      <c r="I13" s="106">
        <f t="shared" si="1"/>
        <v>0</v>
      </c>
      <c r="J13" s="106">
        <f t="shared" si="2"/>
        <v>0</v>
      </c>
      <c r="K13" s="16"/>
    </row>
    <row r="14" spans="1:11" ht="25.75" x14ac:dyDescent="0.4">
      <c r="A14" s="36">
        <v>6</v>
      </c>
      <c r="B14" s="21" t="s">
        <v>124</v>
      </c>
      <c r="C14" s="22" t="s">
        <v>9</v>
      </c>
      <c r="D14" s="25">
        <f>0.17*1.05</f>
        <v>0.17850000000000002</v>
      </c>
      <c r="E14" s="27">
        <f>E13*D14</f>
        <v>1257.5867639999999</v>
      </c>
      <c r="F14" s="102"/>
      <c r="G14" s="101"/>
      <c r="H14" s="101"/>
      <c r="I14" s="106"/>
      <c r="J14" s="101"/>
      <c r="K14" s="3" t="s">
        <v>193</v>
      </c>
    </row>
    <row r="15" spans="1:11" x14ac:dyDescent="0.4">
      <c r="A15" s="36">
        <v>7</v>
      </c>
      <c r="B15" s="21" t="s">
        <v>166</v>
      </c>
      <c r="C15" s="22" t="s">
        <v>10</v>
      </c>
      <c r="D15" s="124" t="s">
        <v>136</v>
      </c>
      <c r="E15" s="26">
        <f>D15*E13</f>
        <v>56362.431999999986</v>
      </c>
      <c r="F15" s="102"/>
      <c r="G15" s="101"/>
      <c r="H15" s="101">
        <f t="shared" si="0"/>
        <v>0</v>
      </c>
      <c r="I15" s="106">
        <f t="shared" si="1"/>
        <v>0</v>
      </c>
      <c r="J15" s="101">
        <f t="shared" si="2"/>
        <v>0</v>
      </c>
      <c r="K15" s="3"/>
    </row>
    <row r="16" spans="1:11" ht="25.75" x14ac:dyDescent="0.4">
      <c r="A16" s="36">
        <v>8</v>
      </c>
      <c r="B16" s="21" t="s">
        <v>188</v>
      </c>
      <c r="C16" s="22" t="s">
        <v>11</v>
      </c>
      <c r="D16" s="22" t="s">
        <v>137</v>
      </c>
      <c r="E16" s="27">
        <f>D16*E13</f>
        <v>42271.823999999993</v>
      </c>
      <c r="F16" s="102"/>
      <c r="G16" s="101"/>
      <c r="H16" s="101"/>
      <c r="I16" s="106"/>
      <c r="J16" s="101"/>
      <c r="K16" s="3" t="s">
        <v>193</v>
      </c>
    </row>
    <row r="17" spans="1:11" s="17" customFormat="1" ht="38.6" x14ac:dyDescent="0.4">
      <c r="A17" s="42">
        <v>9</v>
      </c>
      <c r="B17" s="18" t="s">
        <v>142</v>
      </c>
      <c r="C17" s="19" t="s">
        <v>6</v>
      </c>
      <c r="D17" s="19"/>
      <c r="E17" s="20">
        <v>291.08999999999997</v>
      </c>
      <c r="F17" s="117"/>
      <c r="G17" s="106"/>
      <c r="H17" s="101">
        <f t="shared" si="0"/>
        <v>0</v>
      </c>
      <c r="I17" s="106">
        <f t="shared" si="1"/>
        <v>0</v>
      </c>
      <c r="J17" s="106">
        <f t="shared" si="2"/>
        <v>0</v>
      </c>
      <c r="K17" s="16"/>
    </row>
    <row r="18" spans="1:11" ht="25.75" x14ac:dyDescent="0.4">
      <c r="A18" s="36">
        <v>10</v>
      </c>
      <c r="B18" s="21" t="s">
        <v>140</v>
      </c>
      <c r="C18" s="22" t="s">
        <v>11</v>
      </c>
      <c r="D18" s="23">
        <f>1.67*15</f>
        <v>25.049999999999997</v>
      </c>
      <c r="E18" s="26">
        <f>D18*E17</f>
        <v>7291.8044999999984</v>
      </c>
      <c r="F18" s="102"/>
      <c r="G18" s="101"/>
      <c r="H18" s="101"/>
      <c r="I18" s="106"/>
      <c r="J18" s="101"/>
      <c r="K18" s="3" t="s">
        <v>193</v>
      </c>
    </row>
    <row r="19" spans="1:11" s="17" customFormat="1" x14ac:dyDescent="0.4">
      <c r="A19" s="42">
        <v>11</v>
      </c>
      <c r="B19" s="18" t="s">
        <v>13</v>
      </c>
      <c r="C19" s="19" t="s">
        <v>6</v>
      </c>
      <c r="D19" s="19"/>
      <c r="E19" s="20">
        <v>6590.9093499999981</v>
      </c>
      <c r="F19" s="117"/>
      <c r="G19" s="106"/>
      <c r="H19" s="101">
        <f t="shared" si="0"/>
        <v>0</v>
      </c>
      <c r="I19" s="106">
        <f t="shared" si="1"/>
        <v>0</v>
      </c>
      <c r="J19" s="106">
        <f t="shared" si="2"/>
        <v>0</v>
      </c>
      <c r="K19" s="16"/>
    </row>
    <row r="20" spans="1:11" ht="38.6" x14ac:dyDescent="0.4">
      <c r="A20" s="36">
        <v>12</v>
      </c>
      <c r="B20" s="21" t="s">
        <v>189</v>
      </c>
      <c r="C20" s="22" t="s">
        <v>11</v>
      </c>
      <c r="D20" s="22" t="s">
        <v>137</v>
      </c>
      <c r="E20" s="26">
        <f>D20*E19</f>
        <v>39545.456099999989</v>
      </c>
      <c r="F20" s="102"/>
      <c r="G20" s="101"/>
      <c r="H20" s="101"/>
      <c r="I20" s="106"/>
      <c r="J20" s="101"/>
      <c r="K20" s="3" t="s">
        <v>193</v>
      </c>
    </row>
    <row r="21" spans="1:11" ht="25.75" x14ac:dyDescent="0.4">
      <c r="A21" s="36">
        <v>13</v>
      </c>
      <c r="B21" s="21" t="s">
        <v>190</v>
      </c>
      <c r="C21" s="22" t="s">
        <v>12</v>
      </c>
      <c r="D21" s="22" t="s">
        <v>147</v>
      </c>
      <c r="E21" s="26">
        <f>E19*D21</f>
        <v>7909.0912199999975</v>
      </c>
      <c r="F21" s="102"/>
      <c r="G21" s="101"/>
      <c r="H21" s="101"/>
      <c r="I21" s="106"/>
      <c r="J21" s="101"/>
      <c r="K21" s="3" t="s">
        <v>193</v>
      </c>
    </row>
    <row r="22" spans="1:11" s="17" customFormat="1" x14ac:dyDescent="0.4">
      <c r="A22" s="42">
        <v>14</v>
      </c>
      <c r="B22" s="18" t="s">
        <v>14</v>
      </c>
      <c r="C22" s="19" t="s">
        <v>6</v>
      </c>
      <c r="D22" s="19"/>
      <c r="E22" s="20">
        <v>6373.0247499999978</v>
      </c>
      <c r="F22" s="117"/>
      <c r="G22" s="106"/>
      <c r="H22" s="101">
        <f t="shared" si="0"/>
        <v>0</v>
      </c>
      <c r="I22" s="106">
        <f t="shared" si="1"/>
        <v>0</v>
      </c>
      <c r="J22" s="106">
        <f t="shared" si="2"/>
        <v>0</v>
      </c>
      <c r="K22" s="16"/>
    </row>
    <row r="23" spans="1:11" ht="38.6" x14ac:dyDescent="0.4">
      <c r="A23" s="36">
        <v>15</v>
      </c>
      <c r="B23" s="21" t="s">
        <v>187</v>
      </c>
      <c r="C23" s="22" t="s">
        <v>7</v>
      </c>
      <c r="D23" s="22" t="s">
        <v>135</v>
      </c>
      <c r="E23" s="27">
        <f>E22*D23</f>
        <v>1274.6049499999997</v>
      </c>
      <c r="F23" s="102"/>
      <c r="G23" s="101"/>
      <c r="H23" s="101"/>
      <c r="I23" s="106"/>
      <c r="J23" s="101"/>
      <c r="K23" s="3" t="s">
        <v>193</v>
      </c>
    </row>
    <row r="24" spans="1:11" s="17" customFormat="1" x14ac:dyDescent="0.4">
      <c r="A24" s="42">
        <v>16</v>
      </c>
      <c r="B24" s="18" t="s">
        <v>15</v>
      </c>
      <c r="C24" s="19" t="s">
        <v>2</v>
      </c>
      <c r="D24" s="19"/>
      <c r="E24" s="20">
        <v>10803</v>
      </c>
      <c r="F24" s="117"/>
      <c r="G24" s="106"/>
      <c r="H24" s="101">
        <f t="shared" si="0"/>
        <v>0</v>
      </c>
      <c r="I24" s="106">
        <f t="shared" si="1"/>
        <v>0</v>
      </c>
      <c r="J24" s="106">
        <f t="shared" si="2"/>
        <v>0</v>
      </c>
      <c r="K24" s="16"/>
    </row>
    <row r="25" spans="1:11" x14ac:dyDescent="0.4">
      <c r="A25" s="36">
        <v>17</v>
      </c>
      <c r="B25" s="21" t="s">
        <v>184</v>
      </c>
      <c r="C25" s="22" t="s">
        <v>2</v>
      </c>
      <c r="D25" s="22" t="s">
        <v>139</v>
      </c>
      <c r="E25" s="26">
        <v>5081</v>
      </c>
      <c r="F25" s="102"/>
      <c r="G25" s="101"/>
      <c r="H25" s="101">
        <f t="shared" si="0"/>
        <v>0</v>
      </c>
      <c r="I25" s="106">
        <f t="shared" si="1"/>
        <v>0</v>
      </c>
      <c r="J25" s="101">
        <f t="shared" si="2"/>
        <v>0</v>
      </c>
      <c r="K25" s="3"/>
    </row>
    <row r="26" spans="1:11" ht="25.75" x14ac:dyDescent="0.4">
      <c r="A26" s="36">
        <v>18</v>
      </c>
      <c r="B26" s="21" t="s">
        <v>185</v>
      </c>
      <c r="C26" s="22" t="s">
        <v>2</v>
      </c>
      <c r="D26" s="22" t="s">
        <v>139</v>
      </c>
      <c r="E26" s="26">
        <v>5466</v>
      </c>
      <c r="F26" s="102"/>
      <c r="G26" s="101"/>
      <c r="H26" s="101">
        <f t="shared" si="0"/>
        <v>0</v>
      </c>
      <c r="I26" s="106">
        <f t="shared" si="1"/>
        <v>0</v>
      </c>
      <c r="J26" s="101">
        <f t="shared" si="2"/>
        <v>0</v>
      </c>
      <c r="K26" s="3"/>
    </row>
    <row r="27" spans="1:11" ht="25.75" x14ac:dyDescent="0.4">
      <c r="A27" s="36">
        <v>19</v>
      </c>
      <c r="B27" s="21" t="s">
        <v>186</v>
      </c>
      <c r="C27" s="22" t="s">
        <v>2</v>
      </c>
      <c r="D27" s="22" t="s">
        <v>139</v>
      </c>
      <c r="E27" s="26">
        <v>1337</v>
      </c>
      <c r="F27" s="102"/>
      <c r="G27" s="101"/>
      <c r="H27" s="101">
        <f t="shared" si="0"/>
        <v>0</v>
      </c>
      <c r="I27" s="106">
        <f t="shared" si="1"/>
        <v>0</v>
      </c>
      <c r="J27" s="101">
        <f t="shared" si="2"/>
        <v>0</v>
      </c>
      <c r="K27" s="3"/>
    </row>
    <row r="28" spans="1:11" s="17" customFormat="1" x14ac:dyDescent="0.4">
      <c r="A28" s="42">
        <v>20</v>
      </c>
      <c r="B28" s="18" t="s">
        <v>16</v>
      </c>
      <c r="C28" s="19" t="s">
        <v>6</v>
      </c>
      <c r="D28" s="19"/>
      <c r="E28" s="20">
        <v>6373.02</v>
      </c>
      <c r="F28" s="117"/>
      <c r="G28" s="106"/>
      <c r="H28" s="101">
        <f t="shared" si="0"/>
        <v>0</v>
      </c>
      <c r="I28" s="106">
        <f t="shared" si="1"/>
        <v>0</v>
      </c>
      <c r="J28" s="106">
        <f>H28+I28</f>
        <v>0</v>
      </c>
      <c r="K28" s="16"/>
    </row>
    <row r="29" spans="1:11" ht="38.6" x14ac:dyDescent="0.4">
      <c r="A29" s="36">
        <v>21</v>
      </c>
      <c r="B29" s="21" t="s">
        <v>191</v>
      </c>
      <c r="C29" s="22" t="s">
        <v>11</v>
      </c>
      <c r="D29" s="22" t="s">
        <v>148</v>
      </c>
      <c r="E29" s="26">
        <f>E28*D29</f>
        <v>20393.664000000004</v>
      </c>
      <c r="F29" s="102"/>
      <c r="G29" s="101"/>
      <c r="H29" s="101"/>
      <c r="I29" s="106"/>
      <c r="J29" s="101"/>
      <c r="K29" s="3" t="s">
        <v>193</v>
      </c>
    </row>
    <row r="30" spans="1:11" s="17" customFormat="1" x14ac:dyDescent="0.4">
      <c r="A30" s="42">
        <v>22</v>
      </c>
      <c r="B30" s="18" t="s">
        <v>17</v>
      </c>
      <c r="C30" s="19" t="s">
        <v>6</v>
      </c>
      <c r="D30" s="19"/>
      <c r="E30" s="20">
        <v>6373.0247499999978</v>
      </c>
      <c r="F30" s="117"/>
      <c r="G30" s="106"/>
      <c r="H30" s="101">
        <f t="shared" si="0"/>
        <v>0</v>
      </c>
      <c r="I30" s="106">
        <f t="shared" si="1"/>
        <v>0</v>
      </c>
      <c r="J30" s="106">
        <f t="shared" si="2"/>
        <v>0</v>
      </c>
      <c r="K30" s="16"/>
    </row>
    <row r="31" spans="1:11" s="17" customFormat="1" ht="38.6" x14ac:dyDescent="0.4">
      <c r="A31" s="36">
        <v>23</v>
      </c>
      <c r="B31" s="100" t="s">
        <v>181</v>
      </c>
      <c r="C31" s="22" t="s">
        <v>7</v>
      </c>
      <c r="D31" s="22" t="s">
        <v>149</v>
      </c>
      <c r="E31" s="27">
        <f>E30*D31*0.57</f>
        <v>1634.6808483749994</v>
      </c>
      <c r="F31" s="102"/>
      <c r="G31" s="106"/>
      <c r="H31" s="101"/>
      <c r="I31" s="106"/>
      <c r="J31" s="101"/>
      <c r="K31" s="3" t="s">
        <v>193</v>
      </c>
    </row>
    <row r="32" spans="1:11" s="17" customFormat="1" ht="25.75" x14ac:dyDescent="0.4">
      <c r="A32" s="36">
        <v>24</v>
      </c>
      <c r="B32" s="100" t="s">
        <v>182</v>
      </c>
      <c r="C32" s="22" t="s">
        <v>7</v>
      </c>
      <c r="D32" s="22" t="s">
        <v>149</v>
      </c>
      <c r="E32" s="27">
        <f>E30*D32*0.33</f>
        <v>946.3941753749998</v>
      </c>
      <c r="F32" s="102"/>
      <c r="G32" s="106"/>
      <c r="H32" s="101"/>
      <c r="I32" s="106"/>
      <c r="J32" s="101"/>
      <c r="K32" s="3" t="s">
        <v>193</v>
      </c>
    </row>
    <row r="33" spans="1:11" ht="38.6" x14ac:dyDescent="0.4">
      <c r="A33" s="36">
        <v>25</v>
      </c>
      <c r="B33" s="21" t="s">
        <v>183</v>
      </c>
      <c r="C33" s="22" t="s">
        <v>7</v>
      </c>
      <c r="D33" s="22" t="s">
        <v>149</v>
      </c>
      <c r="E33" s="23">
        <f>E30*D33*0.1</f>
        <v>286.78611374999991</v>
      </c>
      <c r="F33" s="102"/>
      <c r="G33" s="101"/>
      <c r="H33" s="101"/>
      <c r="I33" s="106"/>
      <c r="J33" s="101"/>
      <c r="K33" s="3" t="s">
        <v>193</v>
      </c>
    </row>
    <row r="34" spans="1:11" x14ac:dyDescent="0.4">
      <c r="A34" s="43"/>
      <c r="B34" s="89" t="s">
        <v>18</v>
      </c>
      <c r="C34" s="44"/>
      <c r="D34" s="44"/>
      <c r="E34" s="44"/>
      <c r="F34" s="118"/>
      <c r="G34" s="112"/>
      <c r="H34" s="109">
        <f>SUM(H9:H33)</f>
        <v>0</v>
      </c>
      <c r="I34" s="109">
        <f>SUM(I9:I33)</f>
        <v>0</v>
      </c>
      <c r="J34" s="109">
        <f>SUM(J9:J33)</f>
        <v>0</v>
      </c>
      <c r="K34" s="128"/>
    </row>
    <row r="35" spans="1:11" x14ac:dyDescent="0.4">
      <c r="A35" s="45"/>
      <c r="B35" s="95" t="s">
        <v>178</v>
      </c>
      <c r="C35" s="46"/>
      <c r="D35" s="46"/>
      <c r="E35" s="46"/>
      <c r="F35" s="119"/>
      <c r="G35" s="110"/>
      <c r="H35" s="110"/>
      <c r="I35" s="110"/>
      <c r="J35" s="110"/>
      <c r="K35" s="129"/>
    </row>
    <row r="36" spans="1:11" s="17" customFormat="1" x14ac:dyDescent="0.4">
      <c r="A36" s="42">
        <v>26</v>
      </c>
      <c r="B36" s="47" t="s">
        <v>19</v>
      </c>
      <c r="C36" s="48" t="s">
        <v>10</v>
      </c>
      <c r="D36" s="49"/>
      <c r="E36" s="50">
        <v>243</v>
      </c>
      <c r="F36" s="117"/>
      <c r="G36" s="106"/>
      <c r="H36" s="106"/>
      <c r="I36" s="106">
        <f t="shared" ref="I36:I41" si="3">G36*E36</f>
        <v>0</v>
      </c>
      <c r="J36" s="106">
        <f t="shared" ref="J36:J41" si="4">H36+I36</f>
        <v>0</v>
      </c>
      <c r="K36" s="16"/>
    </row>
    <row r="37" spans="1:11" x14ac:dyDescent="0.4">
      <c r="A37" s="36">
        <v>27</v>
      </c>
      <c r="B37" s="53" t="s">
        <v>4</v>
      </c>
      <c r="C37" s="51" t="s">
        <v>20</v>
      </c>
      <c r="D37" s="51" t="s">
        <v>151</v>
      </c>
      <c r="E37" s="52">
        <f>E36*D37</f>
        <v>116.64</v>
      </c>
      <c r="F37" s="102"/>
      <c r="G37" s="101"/>
      <c r="H37" s="101">
        <f t="shared" ref="H37" si="5">F37*E37</f>
        <v>0</v>
      </c>
      <c r="I37" s="106">
        <f t="shared" si="3"/>
        <v>0</v>
      </c>
      <c r="J37" s="101">
        <f t="shared" si="4"/>
        <v>0</v>
      </c>
      <c r="K37" s="3"/>
    </row>
    <row r="38" spans="1:11" x14ac:dyDescent="0.4">
      <c r="A38" s="36">
        <v>28</v>
      </c>
      <c r="B38" s="53" t="s">
        <v>21</v>
      </c>
      <c r="C38" s="54" t="s">
        <v>10</v>
      </c>
      <c r="D38" s="54" t="s">
        <v>150</v>
      </c>
      <c r="E38" s="55">
        <f>E36*D38</f>
        <v>247.86</v>
      </c>
      <c r="F38" s="102"/>
      <c r="G38" s="101"/>
      <c r="H38" s="101"/>
      <c r="I38" s="106"/>
      <c r="J38" s="101"/>
      <c r="K38" s="3" t="s">
        <v>193</v>
      </c>
    </row>
    <row r="39" spans="1:11" x14ac:dyDescent="0.4">
      <c r="A39" s="36">
        <v>29</v>
      </c>
      <c r="B39" s="53" t="s">
        <v>22</v>
      </c>
      <c r="C39" s="51" t="s">
        <v>10</v>
      </c>
      <c r="D39" s="51" t="s">
        <v>144</v>
      </c>
      <c r="E39" s="52">
        <f>E36*D39</f>
        <v>243</v>
      </c>
      <c r="F39" s="102"/>
      <c r="G39" s="101"/>
      <c r="H39" s="101"/>
      <c r="I39" s="106"/>
      <c r="J39" s="101"/>
      <c r="K39" s="3" t="s">
        <v>193</v>
      </c>
    </row>
    <row r="40" spans="1:11" ht="25.75" x14ac:dyDescent="0.4">
      <c r="A40" s="36">
        <v>30</v>
      </c>
      <c r="B40" s="53" t="s">
        <v>123</v>
      </c>
      <c r="C40" s="51" t="s">
        <v>10</v>
      </c>
      <c r="D40" s="51" t="s">
        <v>144</v>
      </c>
      <c r="E40" s="52">
        <f>E36*D40</f>
        <v>243</v>
      </c>
      <c r="F40" s="102"/>
      <c r="G40" s="101"/>
      <c r="H40" s="101"/>
      <c r="I40" s="106"/>
      <c r="J40" s="101"/>
      <c r="K40" s="3" t="s">
        <v>193</v>
      </c>
    </row>
    <row r="41" spans="1:11" s="17" customFormat="1" x14ac:dyDescent="0.4">
      <c r="A41" s="36">
        <v>31</v>
      </c>
      <c r="B41" s="28" t="s">
        <v>23</v>
      </c>
      <c r="C41" s="48" t="s">
        <v>10</v>
      </c>
      <c r="D41" s="48"/>
      <c r="E41" s="50">
        <v>243</v>
      </c>
      <c r="F41" s="117"/>
      <c r="G41" s="106"/>
      <c r="H41" s="106"/>
      <c r="I41" s="106">
        <f t="shared" si="3"/>
        <v>0</v>
      </c>
      <c r="J41" s="106">
        <f t="shared" si="4"/>
        <v>0</v>
      </c>
      <c r="K41" s="16"/>
    </row>
    <row r="42" spans="1:11" x14ac:dyDescent="0.4">
      <c r="A42" s="36">
        <v>32</v>
      </c>
      <c r="B42" s="53" t="s">
        <v>24</v>
      </c>
      <c r="C42" s="51" t="s">
        <v>10</v>
      </c>
      <c r="D42" s="51" t="s">
        <v>144</v>
      </c>
      <c r="E42" s="52">
        <f>E41*D42</f>
        <v>243</v>
      </c>
      <c r="F42" s="102"/>
      <c r="G42" s="101"/>
      <c r="H42" s="101"/>
      <c r="I42" s="106"/>
      <c r="J42" s="101"/>
      <c r="K42" s="3" t="s">
        <v>193</v>
      </c>
    </row>
    <row r="43" spans="1:11" x14ac:dyDescent="0.4">
      <c r="A43" s="43"/>
      <c r="B43" s="89" t="s">
        <v>25</v>
      </c>
      <c r="C43" s="44"/>
      <c r="D43" s="44"/>
      <c r="E43" s="44"/>
      <c r="F43" s="118"/>
      <c r="G43" s="112"/>
      <c r="H43" s="109">
        <f>SUM(H36:H42)</f>
        <v>0</v>
      </c>
      <c r="I43" s="109">
        <f t="shared" ref="I43:J43" si="6">SUM(I36:I42)</f>
        <v>0</v>
      </c>
      <c r="J43" s="109">
        <f t="shared" si="6"/>
        <v>0</v>
      </c>
      <c r="K43" s="128"/>
    </row>
    <row r="44" spans="1:11" x14ac:dyDescent="0.4">
      <c r="A44" s="45"/>
      <c r="B44" s="91" t="s">
        <v>26</v>
      </c>
      <c r="C44" s="57"/>
      <c r="D44" s="57"/>
      <c r="E44" s="57"/>
      <c r="F44" s="119"/>
      <c r="G44" s="110"/>
      <c r="H44" s="110"/>
      <c r="I44" s="110"/>
      <c r="J44" s="110"/>
      <c r="K44" s="129"/>
    </row>
    <row r="45" spans="1:11" s="17" customFormat="1" x14ac:dyDescent="0.4">
      <c r="A45" s="42">
        <v>33</v>
      </c>
      <c r="B45" s="18" t="s">
        <v>5</v>
      </c>
      <c r="C45" s="19" t="s">
        <v>6</v>
      </c>
      <c r="D45" s="24"/>
      <c r="E45" s="20">
        <v>277.76519999999999</v>
      </c>
      <c r="F45" s="117"/>
      <c r="G45" s="106"/>
      <c r="H45" s="106"/>
      <c r="I45" s="106">
        <f t="shared" ref="I45:I55" si="7">G45*E45</f>
        <v>0</v>
      </c>
      <c r="J45" s="106">
        <f t="shared" ref="J45:J55" si="8">H45+I45</f>
        <v>0</v>
      </c>
      <c r="K45" s="16"/>
    </row>
    <row r="46" spans="1:11" ht="38.6" x14ac:dyDescent="0.4">
      <c r="A46" s="36">
        <v>34</v>
      </c>
      <c r="B46" s="21" t="s">
        <v>187</v>
      </c>
      <c r="C46" s="22" t="s">
        <v>7</v>
      </c>
      <c r="D46" s="23" t="s">
        <v>138</v>
      </c>
      <c r="E46" s="23">
        <f>E45*D46</f>
        <v>11.110607999999999</v>
      </c>
      <c r="F46" s="102"/>
      <c r="G46" s="101"/>
      <c r="H46" s="101"/>
      <c r="I46" s="106"/>
      <c r="J46" s="101"/>
      <c r="K46" s="3" t="s">
        <v>193</v>
      </c>
    </row>
    <row r="47" spans="1:11" s="17" customFormat="1" x14ac:dyDescent="0.4">
      <c r="A47" s="42">
        <v>35</v>
      </c>
      <c r="B47" s="18" t="s">
        <v>27</v>
      </c>
      <c r="C47" s="19" t="s">
        <v>6</v>
      </c>
      <c r="D47" s="24"/>
      <c r="E47" s="20">
        <v>277.76519999999999</v>
      </c>
      <c r="F47" s="117"/>
      <c r="G47" s="106"/>
      <c r="H47" s="101">
        <f t="shared" ref="H47:H55" si="9">F47*E47</f>
        <v>0</v>
      </c>
      <c r="I47" s="106">
        <f t="shared" si="7"/>
        <v>0</v>
      </c>
      <c r="J47" s="106">
        <f t="shared" si="8"/>
        <v>0</v>
      </c>
      <c r="K47" s="16"/>
    </row>
    <row r="48" spans="1:11" ht="25.75" x14ac:dyDescent="0.4">
      <c r="A48" s="36">
        <v>36</v>
      </c>
      <c r="B48" s="21" t="s">
        <v>125</v>
      </c>
      <c r="C48" s="22" t="s">
        <v>9</v>
      </c>
      <c r="D48" s="31">
        <f>0.1*1.05</f>
        <v>0.10500000000000001</v>
      </c>
      <c r="E48" s="31">
        <f>E47*D48</f>
        <v>29.165346000000003</v>
      </c>
      <c r="F48" s="102"/>
      <c r="G48" s="101"/>
      <c r="H48" s="101"/>
      <c r="I48" s="106"/>
      <c r="J48" s="101"/>
      <c r="K48" s="3" t="s">
        <v>193</v>
      </c>
    </row>
    <row r="49" spans="1:11" x14ac:dyDescent="0.4">
      <c r="A49" s="36">
        <v>37</v>
      </c>
      <c r="B49" s="21" t="s">
        <v>28</v>
      </c>
      <c r="C49" s="22" t="s">
        <v>10</v>
      </c>
      <c r="D49" s="124" t="s">
        <v>136</v>
      </c>
      <c r="E49" s="26">
        <f>E47*D49</f>
        <v>2222.1215999999999</v>
      </c>
      <c r="F49" s="102"/>
      <c r="G49" s="101"/>
      <c r="H49" s="101">
        <f t="shared" si="9"/>
        <v>0</v>
      </c>
      <c r="I49" s="106">
        <f t="shared" si="7"/>
        <v>0</v>
      </c>
      <c r="J49" s="101">
        <f t="shared" si="8"/>
        <v>0</v>
      </c>
      <c r="K49" s="3"/>
    </row>
    <row r="50" spans="1:11" ht="25.75" x14ac:dyDescent="0.4">
      <c r="A50" s="36">
        <v>38</v>
      </c>
      <c r="B50" s="21" t="s">
        <v>188</v>
      </c>
      <c r="C50" s="22" t="s">
        <v>11</v>
      </c>
      <c r="D50" s="23" t="s">
        <v>137</v>
      </c>
      <c r="E50" s="23">
        <f>E47*D50</f>
        <v>1666.5911999999998</v>
      </c>
      <c r="F50" s="102"/>
      <c r="G50" s="101"/>
      <c r="H50" s="101"/>
      <c r="I50" s="106"/>
      <c r="J50" s="101"/>
      <c r="K50" s="3" t="s">
        <v>193</v>
      </c>
    </row>
    <row r="51" spans="1:11" s="17" customFormat="1" x14ac:dyDescent="0.4">
      <c r="A51" s="42">
        <v>39</v>
      </c>
      <c r="B51" s="18" t="s">
        <v>13</v>
      </c>
      <c r="C51" s="19" t="s">
        <v>6</v>
      </c>
      <c r="D51" s="24"/>
      <c r="E51" s="20">
        <v>280.76519999999999</v>
      </c>
      <c r="F51" s="117"/>
      <c r="G51" s="106"/>
      <c r="H51" s="101">
        <f t="shared" si="9"/>
        <v>0</v>
      </c>
      <c r="I51" s="106">
        <f t="shared" si="7"/>
        <v>0</v>
      </c>
      <c r="J51" s="106">
        <f t="shared" si="8"/>
        <v>0</v>
      </c>
      <c r="K51" s="16"/>
    </row>
    <row r="52" spans="1:11" ht="38.6" x14ac:dyDescent="0.4">
      <c r="A52" s="36">
        <v>40</v>
      </c>
      <c r="B52" s="21" t="s">
        <v>189</v>
      </c>
      <c r="C52" s="22" t="s">
        <v>11</v>
      </c>
      <c r="D52" s="23">
        <v>6</v>
      </c>
      <c r="E52" s="27">
        <f>D52*E51</f>
        <v>1684.5911999999998</v>
      </c>
      <c r="F52" s="102"/>
      <c r="G52" s="101"/>
      <c r="H52" s="101"/>
      <c r="I52" s="106"/>
      <c r="J52" s="101"/>
      <c r="K52" s="3" t="s">
        <v>193</v>
      </c>
    </row>
    <row r="53" spans="1:11" ht="25.75" x14ac:dyDescent="0.4">
      <c r="A53" s="36">
        <v>41</v>
      </c>
      <c r="B53" s="21" t="s">
        <v>190</v>
      </c>
      <c r="C53" s="22" t="s">
        <v>12</v>
      </c>
      <c r="D53" s="23">
        <v>1.2</v>
      </c>
      <c r="E53" s="27">
        <f>D53*E51</f>
        <v>336.91823999999997</v>
      </c>
      <c r="F53" s="102"/>
      <c r="G53" s="101"/>
      <c r="H53" s="101"/>
      <c r="I53" s="106"/>
      <c r="J53" s="101"/>
      <c r="K53" s="3" t="s">
        <v>193</v>
      </c>
    </row>
    <row r="54" spans="1:11" s="17" customFormat="1" x14ac:dyDescent="0.4">
      <c r="A54" s="42">
        <v>42</v>
      </c>
      <c r="B54" s="18" t="s">
        <v>15</v>
      </c>
      <c r="C54" s="19" t="s">
        <v>2</v>
      </c>
      <c r="D54" s="24"/>
      <c r="E54" s="20">
        <v>72.865000000000009</v>
      </c>
      <c r="F54" s="117"/>
      <c r="G54" s="106"/>
      <c r="H54" s="101">
        <f t="shared" si="9"/>
        <v>0</v>
      </c>
      <c r="I54" s="106">
        <f t="shared" si="7"/>
        <v>0</v>
      </c>
      <c r="J54" s="106">
        <f t="shared" si="8"/>
        <v>0</v>
      </c>
      <c r="K54" s="16"/>
    </row>
    <row r="55" spans="1:11" x14ac:dyDescent="0.4">
      <c r="A55" s="36">
        <v>43</v>
      </c>
      <c r="B55" s="21" t="s">
        <v>184</v>
      </c>
      <c r="C55" s="22" t="s">
        <v>2</v>
      </c>
      <c r="D55" s="22" t="s">
        <v>139</v>
      </c>
      <c r="E55" s="26">
        <f>E54*D55</f>
        <v>80.151500000000013</v>
      </c>
      <c r="F55" s="102"/>
      <c r="G55" s="101"/>
      <c r="H55" s="101">
        <f t="shared" si="9"/>
        <v>0</v>
      </c>
      <c r="I55" s="106">
        <f t="shared" si="7"/>
        <v>0</v>
      </c>
      <c r="J55" s="101">
        <f t="shared" si="8"/>
        <v>0</v>
      </c>
      <c r="K55" s="3"/>
    </row>
    <row r="56" spans="1:11" x14ac:dyDescent="0.4">
      <c r="A56" s="43"/>
      <c r="B56" s="93" t="s">
        <v>29</v>
      </c>
      <c r="C56" s="44"/>
      <c r="D56" s="44"/>
      <c r="E56" s="44"/>
      <c r="F56" s="118"/>
      <c r="G56" s="112"/>
      <c r="H56" s="109">
        <f>SUM(H45:H55)</f>
        <v>0</v>
      </c>
      <c r="I56" s="109">
        <f>SUM(I45:I55)</f>
        <v>0</v>
      </c>
      <c r="J56" s="109">
        <f>SUM(J45:J55)</f>
        <v>0</v>
      </c>
      <c r="K56" s="128"/>
    </row>
    <row r="57" spans="1:11" x14ac:dyDescent="0.4">
      <c r="A57" s="45"/>
      <c r="B57" s="94" t="s">
        <v>30</v>
      </c>
      <c r="C57" s="57"/>
      <c r="D57" s="57"/>
      <c r="E57" s="57"/>
      <c r="F57" s="119"/>
      <c r="G57" s="110"/>
      <c r="H57" s="110"/>
      <c r="I57" s="110"/>
      <c r="J57" s="110"/>
      <c r="K57" s="129"/>
    </row>
    <row r="58" spans="1:11" s="17" customFormat="1" x14ac:dyDescent="0.4">
      <c r="A58" s="42">
        <v>44</v>
      </c>
      <c r="B58" s="18" t="s">
        <v>31</v>
      </c>
      <c r="C58" s="19" t="s">
        <v>6</v>
      </c>
      <c r="D58" s="24"/>
      <c r="E58" s="20">
        <v>488</v>
      </c>
      <c r="F58" s="117"/>
      <c r="G58" s="106"/>
      <c r="H58" s="106"/>
      <c r="I58" s="106">
        <f t="shared" ref="I58:I64" si="10">G58*E58</f>
        <v>0</v>
      </c>
      <c r="J58" s="106">
        <f t="shared" ref="J58:J64" si="11">H58+I58</f>
        <v>0</v>
      </c>
      <c r="K58" s="16"/>
    </row>
    <row r="59" spans="1:11" ht="25.75" x14ac:dyDescent="0.4">
      <c r="A59" s="36">
        <v>45</v>
      </c>
      <c r="B59" s="21" t="s">
        <v>171</v>
      </c>
      <c r="C59" s="22" t="s">
        <v>9</v>
      </c>
      <c r="D59" s="31">
        <f>0.05*1.05</f>
        <v>5.2500000000000005E-2</v>
      </c>
      <c r="E59" s="31">
        <f>E58*D59</f>
        <v>25.62</v>
      </c>
      <c r="F59" s="102"/>
      <c r="G59" s="101"/>
      <c r="H59" s="101"/>
      <c r="I59" s="106"/>
      <c r="J59" s="101"/>
      <c r="K59" s="3" t="s">
        <v>193</v>
      </c>
    </row>
    <row r="60" spans="1:11" x14ac:dyDescent="0.4">
      <c r="A60" s="36">
        <v>46</v>
      </c>
      <c r="B60" s="21" t="s">
        <v>165</v>
      </c>
      <c r="C60" s="22" t="s">
        <v>10</v>
      </c>
      <c r="D60" s="124" t="s">
        <v>136</v>
      </c>
      <c r="E60" s="26">
        <f>E58*D60</f>
        <v>3904</v>
      </c>
      <c r="F60" s="102"/>
      <c r="G60" s="101"/>
      <c r="H60" s="101">
        <f t="shared" ref="H60:H64" si="12">F60*E60</f>
        <v>0</v>
      </c>
      <c r="I60" s="106">
        <f t="shared" si="10"/>
        <v>0</v>
      </c>
      <c r="J60" s="101">
        <f t="shared" si="11"/>
        <v>0</v>
      </c>
      <c r="K60" s="3"/>
    </row>
    <row r="61" spans="1:11" s="17" customFormat="1" ht="13.95" customHeight="1" x14ac:dyDescent="0.4">
      <c r="A61" s="42">
        <v>47</v>
      </c>
      <c r="B61" s="18" t="s">
        <v>27</v>
      </c>
      <c r="C61" s="19" t="s">
        <v>6</v>
      </c>
      <c r="D61" s="24"/>
      <c r="E61" s="20">
        <v>29.4</v>
      </c>
      <c r="F61" s="117"/>
      <c r="G61" s="106"/>
      <c r="H61" s="101">
        <f t="shared" si="12"/>
        <v>0</v>
      </c>
      <c r="I61" s="106">
        <f t="shared" si="10"/>
        <v>0</v>
      </c>
      <c r="J61" s="106">
        <f t="shared" si="11"/>
        <v>0</v>
      </c>
      <c r="K61" s="16"/>
    </row>
    <row r="62" spans="1:11" ht="25.75" x14ac:dyDescent="0.4">
      <c r="A62" s="36">
        <v>48</v>
      </c>
      <c r="B62" s="21" t="s">
        <v>125</v>
      </c>
      <c r="C62" s="22" t="s">
        <v>9</v>
      </c>
      <c r="D62" s="31">
        <f>0.1*1.05</f>
        <v>0.10500000000000001</v>
      </c>
      <c r="E62" s="31">
        <f>D62*E61</f>
        <v>3.0870000000000002</v>
      </c>
      <c r="F62" s="102"/>
      <c r="G62" s="101"/>
      <c r="H62" s="101"/>
      <c r="I62" s="106"/>
      <c r="J62" s="101"/>
      <c r="K62" s="3" t="s">
        <v>193</v>
      </c>
    </row>
    <row r="63" spans="1:11" x14ac:dyDescent="0.4">
      <c r="A63" s="36">
        <v>49</v>
      </c>
      <c r="B63" s="21" t="s">
        <v>28</v>
      </c>
      <c r="C63" s="22" t="s">
        <v>10</v>
      </c>
      <c r="D63" s="124">
        <v>8</v>
      </c>
      <c r="E63" s="26">
        <f>E61*D63</f>
        <v>235.2</v>
      </c>
      <c r="F63" s="102"/>
      <c r="G63" s="101"/>
      <c r="H63" s="101">
        <f t="shared" si="12"/>
        <v>0</v>
      </c>
      <c r="I63" s="106">
        <f t="shared" si="10"/>
        <v>0</v>
      </c>
      <c r="J63" s="101">
        <f t="shared" si="11"/>
        <v>0</v>
      </c>
      <c r="K63" s="3"/>
    </row>
    <row r="64" spans="1:11" s="17" customFormat="1" ht="25.75" x14ac:dyDescent="0.4">
      <c r="A64" s="42">
        <v>50</v>
      </c>
      <c r="B64" s="18" t="s">
        <v>179</v>
      </c>
      <c r="C64" s="19" t="s">
        <v>6</v>
      </c>
      <c r="D64" s="24"/>
      <c r="E64" s="20">
        <v>517.4</v>
      </c>
      <c r="F64" s="117"/>
      <c r="G64" s="106"/>
      <c r="H64" s="101">
        <f t="shared" si="12"/>
        <v>0</v>
      </c>
      <c r="I64" s="106">
        <f t="shared" si="10"/>
        <v>0</v>
      </c>
      <c r="J64" s="106">
        <f t="shared" si="11"/>
        <v>0</v>
      </c>
      <c r="K64" s="16"/>
    </row>
    <row r="65" spans="1:11" x14ac:dyDescent="0.4">
      <c r="A65" s="36">
        <v>51</v>
      </c>
      <c r="B65" s="21" t="s">
        <v>180</v>
      </c>
      <c r="C65" s="22" t="s">
        <v>11</v>
      </c>
      <c r="D65" s="23">
        <v>1</v>
      </c>
      <c r="E65" s="27">
        <f>E64*D65</f>
        <v>517.4</v>
      </c>
      <c r="F65" s="102"/>
      <c r="G65" s="101"/>
      <c r="H65" s="101"/>
      <c r="I65" s="106"/>
      <c r="J65" s="101"/>
      <c r="K65" s="3" t="s">
        <v>193</v>
      </c>
    </row>
    <row r="66" spans="1:11" x14ac:dyDescent="0.4">
      <c r="A66" s="43"/>
      <c r="B66" s="89" t="s">
        <v>32</v>
      </c>
      <c r="C66" s="44"/>
      <c r="D66" s="44"/>
      <c r="E66" s="44"/>
      <c r="F66" s="118"/>
      <c r="G66" s="112"/>
      <c r="H66" s="109">
        <f>SUM(H58:H65)</f>
        <v>0</v>
      </c>
      <c r="I66" s="109">
        <f>SUM(I58:I65)</f>
        <v>0</v>
      </c>
      <c r="J66" s="109">
        <f>SUM(J58:J65)</f>
        <v>0</v>
      </c>
      <c r="K66" s="128"/>
    </row>
    <row r="67" spans="1:11" x14ac:dyDescent="0.4">
      <c r="A67" s="45"/>
      <c r="B67" s="92" t="s">
        <v>33</v>
      </c>
      <c r="C67" s="57"/>
      <c r="D67" s="57"/>
      <c r="E67" s="57"/>
      <c r="F67" s="119"/>
      <c r="G67" s="110"/>
      <c r="H67" s="110"/>
      <c r="I67" s="110"/>
      <c r="J67" s="110"/>
      <c r="K67" s="129"/>
    </row>
    <row r="68" spans="1:11" s="17" customFormat="1" x14ac:dyDescent="0.4">
      <c r="A68" s="42">
        <v>52</v>
      </c>
      <c r="B68" s="18" t="s">
        <v>5</v>
      </c>
      <c r="C68" s="19" t="s">
        <v>6</v>
      </c>
      <c r="D68" s="24"/>
      <c r="E68" s="20">
        <v>139.2878</v>
      </c>
      <c r="F68" s="117"/>
      <c r="G68" s="106"/>
      <c r="H68" s="106"/>
      <c r="I68" s="106">
        <f t="shared" ref="I68:I84" si="13">G68*E68</f>
        <v>0</v>
      </c>
      <c r="J68" s="106">
        <f t="shared" ref="J68:J84" si="14">H68+I68</f>
        <v>0</v>
      </c>
      <c r="K68" s="16"/>
    </row>
    <row r="69" spans="1:11" ht="38.6" x14ac:dyDescent="0.4">
      <c r="A69" s="36">
        <v>53</v>
      </c>
      <c r="B69" s="21" t="s">
        <v>187</v>
      </c>
      <c r="C69" s="22" t="s">
        <v>7</v>
      </c>
      <c r="D69" s="23" t="s">
        <v>138</v>
      </c>
      <c r="E69" s="23">
        <f>D69*E68</f>
        <v>5.5715120000000002</v>
      </c>
      <c r="F69" s="102"/>
      <c r="G69" s="101"/>
      <c r="H69" s="101"/>
      <c r="I69" s="106"/>
      <c r="J69" s="101"/>
      <c r="K69" s="3" t="s">
        <v>193</v>
      </c>
    </row>
    <row r="70" spans="1:11" s="17" customFormat="1" x14ac:dyDescent="0.4">
      <c r="A70" s="42">
        <v>54</v>
      </c>
      <c r="B70" s="18" t="s">
        <v>8</v>
      </c>
      <c r="C70" s="19" t="s">
        <v>6</v>
      </c>
      <c r="D70" s="24"/>
      <c r="E70" s="20">
        <v>139.2878</v>
      </c>
      <c r="F70" s="117"/>
      <c r="G70" s="106"/>
      <c r="H70" s="101">
        <f t="shared" ref="H70:H84" si="15">F70*E70</f>
        <v>0</v>
      </c>
      <c r="I70" s="106">
        <f t="shared" si="13"/>
        <v>0</v>
      </c>
      <c r="J70" s="106">
        <f t="shared" si="14"/>
        <v>0</v>
      </c>
      <c r="K70" s="16"/>
    </row>
    <row r="71" spans="1:11" ht="25.75" x14ac:dyDescent="0.4">
      <c r="A71" s="36">
        <v>55</v>
      </c>
      <c r="B71" s="21" t="s">
        <v>124</v>
      </c>
      <c r="C71" s="22" t="s">
        <v>9</v>
      </c>
      <c r="D71" s="25">
        <f>0.17*1.05</f>
        <v>0.17850000000000002</v>
      </c>
      <c r="E71" s="23">
        <f>D71*E70</f>
        <v>24.862872300000003</v>
      </c>
      <c r="F71" s="102"/>
      <c r="G71" s="101"/>
      <c r="H71" s="101"/>
      <c r="I71" s="106"/>
      <c r="J71" s="101"/>
      <c r="K71" s="3" t="s">
        <v>193</v>
      </c>
    </row>
    <row r="72" spans="1:11" x14ac:dyDescent="0.4">
      <c r="A72" s="36">
        <v>56</v>
      </c>
      <c r="B72" s="21" t="s">
        <v>166</v>
      </c>
      <c r="C72" s="22" t="s">
        <v>10</v>
      </c>
      <c r="D72" s="124">
        <v>8</v>
      </c>
      <c r="E72" s="26">
        <f>E70*D72</f>
        <v>1114.3024</v>
      </c>
      <c r="F72" s="102"/>
      <c r="G72" s="101"/>
      <c r="H72" s="101">
        <f t="shared" si="15"/>
        <v>0</v>
      </c>
      <c r="I72" s="106">
        <f t="shared" si="13"/>
        <v>0</v>
      </c>
      <c r="J72" s="101">
        <f t="shared" si="14"/>
        <v>0</v>
      </c>
      <c r="K72" s="3"/>
    </row>
    <row r="73" spans="1:11" ht="25.75" x14ac:dyDescent="0.4">
      <c r="A73" s="36">
        <v>57</v>
      </c>
      <c r="B73" s="21" t="s">
        <v>188</v>
      </c>
      <c r="C73" s="22" t="s">
        <v>11</v>
      </c>
      <c r="D73" s="23">
        <v>6</v>
      </c>
      <c r="E73" s="23">
        <f>E70*D73</f>
        <v>835.72680000000003</v>
      </c>
      <c r="F73" s="102"/>
      <c r="G73" s="101"/>
      <c r="H73" s="101"/>
      <c r="I73" s="106"/>
      <c r="J73" s="101"/>
      <c r="K73" s="3" t="s">
        <v>193</v>
      </c>
    </row>
    <row r="74" spans="1:11" s="17" customFormat="1" x14ac:dyDescent="0.4">
      <c r="A74" s="42">
        <v>58</v>
      </c>
      <c r="B74" s="18" t="s">
        <v>5</v>
      </c>
      <c r="C74" s="19" t="s">
        <v>6</v>
      </c>
      <c r="D74" s="24"/>
      <c r="E74" s="20">
        <v>191.74139999999997</v>
      </c>
      <c r="F74" s="117"/>
      <c r="G74" s="106"/>
      <c r="H74" s="101">
        <f t="shared" si="15"/>
        <v>0</v>
      </c>
      <c r="I74" s="106">
        <f t="shared" si="13"/>
        <v>0</v>
      </c>
      <c r="J74" s="106">
        <f t="shared" si="14"/>
        <v>0</v>
      </c>
      <c r="K74" s="16"/>
    </row>
    <row r="75" spans="1:11" ht="38.6" x14ac:dyDescent="0.4">
      <c r="A75" s="36">
        <v>59</v>
      </c>
      <c r="B75" s="21" t="s">
        <v>187</v>
      </c>
      <c r="C75" s="22" t="s">
        <v>7</v>
      </c>
      <c r="D75" s="23">
        <v>0.04</v>
      </c>
      <c r="E75" s="23">
        <f>E74*D75</f>
        <v>7.6696559999999989</v>
      </c>
      <c r="F75" s="102"/>
      <c r="G75" s="101"/>
      <c r="H75" s="101"/>
      <c r="I75" s="106"/>
      <c r="J75" s="101"/>
      <c r="K75" s="3" t="s">
        <v>193</v>
      </c>
    </row>
    <row r="76" spans="1:11" s="17" customFormat="1" x14ac:dyDescent="0.4">
      <c r="A76" s="42">
        <v>60</v>
      </c>
      <c r="B76" s="18" t="s">
        <v>27</v>
      </c>
      <c r="C76" s="19" t="s">
        <v>6</v>
      </c>
      <c r="D76" s="24"/>
      <c r="E76" s="20">
        <v>191.74139999999997</v>
      </c>
      <c r="F76" s="117"/>
      <c r="G76" s="106"/>
      <c r="H76" s="101">
        <f t="shared" si="15"/>
        <v>0</v>
      </c>
      <c r="I76" s="106">
        <f t="shared" si="13"/>
        <v>0</v>
      </c>
      <c r="J76" s="106">
        <f t="shared" si="14"/>
        <v>0</v>
      </c>
      <c r="K76" s="16"/>
    </row>
    <row r="77" spans="1:11" ht="25.75" x14ac:dyDescent="0.4">
      <c r="A77" s="36">
        <v>61</v>
      </c>
      <c r="B77" s="21" t="s">
        <v>125</v>
      </c>
      <c r="C77" s="22" t="s">
        <v>9</v>
      </c>
      <c r="D77" s="31">
        <f>0.1*1.05</f>
        <v>0.10500000000000001</v>
      </c>
      <c r="E77" s="23">
        <f>E76*D77</f>
        <v>20.132846999999998</v>
      </c>
      <c r="F77" s="102"/>
      <c r="G77" s="101"/>
      <c r="H77" s="101"/>
      <c r="I77" s="106"/>
      <c r="J77" s="101"/>
      <c r="K77" s="3" t="s">
        <v>193</v>
      </c>
    </row>
    <row r="78" spans="1:11" x14ac:dyDescent="0.4">
      <c r="A78" s="36">
        <v>62</v>
      </c>
      <c r="B78" s="21" t="s">
        <v>28</v>
      </c>
      <c r="C78" s="22" t="s">
        <v>10</v>
      </c>
      <c r="D78" s="124">
        <v>8</v>
      </c>
      <c r="E78" s="26">
        <f>E76*D78</f>
        <v>1533.9311999999998</v>
      </c>
      <c r="F78" s="102"/>
      <c r="G78" s="101"/>
      <c r="H78" s="101">
        <f t="shared" si="15"/>
        <v>0</v>
      </c>
      <c r="I78" s="106">
        <f t="shared" si="13"/>
        <v>0</v>
      </c>
      <c r="J78" s="101">
        <f t="shared" si="14"/>
        <v>0</v>
      </c>
      <c r="K78" s="3"/>
    </row>
    <row r="79" spans="1:11" ht="25.75" x14ac:dyDescent="0.4">
      <c r="A79" s="36">
        <v>63</v>
      </c>
      <c r="B79" s="21" t="s">
        <v>188</v>
      </c>
      <c r="C79" s="22" t="s">
        <v>11</v>
      </c>
      <c r="D79" s="23">
        <v>6</v>
      </c>
      <c r="E79" s="23">
        <f>E76*D79</f>
        <v>1150.4483999999998</v>
      </c>
      <c r="F79" s="102"/>
      <c r="G79" s="101"/>
      <c r="H79" s="101"/>
      <c r="I79" s="106"/>
      <c r="J79" s="101"/>
      <c r="K79" s="3" t="s">
        <v>193</v>
      </c>
    </row>
    <row r="80" spans="1:11" s="17" customFormat="1" x14ac:dyDescent="0.4">
      <c r="A80" s="42">
        <v>64</v>
      </c>
      <c r="B80" s="18" t="s">
        <v>13</v>
      </c>
      <c r="C80" s="19" t="s">
        <v>6</v>
      </c>
      <c r="D80" s="24"/>
      <c r="E80" s="24">
        <v>343.74979999999994</v>
      </c>
      <c r="F80" s="117"/>
      <c r="G80" s="106"/>
      <c r="H80" s="101">
        <f t="shared" si="15"/>
        <v>0</v>
      </c>
      <c r="I80" s="106">
        <f t="shared" si="13"/>
        <v>0</v>
      </c>
      <c r="J80" s="106">
        <f t="shared" si="14"/>
        <v>0</v>
      </c>
      <c r="K80" s="16"/>
    </row>
    <row r="81" spans="1:11" ht="38.6" x14ac:dyDescent="0.4">
      <c r="A81" s="36">
        <v>65</v>
      </c>
      <c r="B81" s="21" t="s">
        <v>189</v>
      </c>
      <c r="C81" s="22" t="s">
        <v>11</v>
      </c>
      <c r="D81" s="23">
        <v>6</v>
      </c>
      <c r="E81" s="27">
        <f>E80*D81</f>
        <v>2062.4987999999994</v>
      </c>
      <c r="F81" s="102"/>
      <c r="G81" s="101"/>
      <c r="H81" s="101"/>
      <c r="I81" s="106"/>
      <c r="J81" s="101"/>
      <c r="K81" s="3" t="s">
        <v>193</v>
      </c>
    </row>
    <row r="82" spans="1:11" ht="25.75" x14ac:dyDescent="0.4">
      <c r="A82" s="36">
        <v>66</v>
      </c>
      <c r="B82" s="21" t="s">
        <v>190</v>
      </c>
      <c r="C82" s="22" t="s">
        <v>12</v>
      </c>
      <c r="D82" s="23">
        <v>1.2</v>
      </c>
      <c r="E82" s="27">
        <f>E80*D82</f>
        <v>412.49975999999992</v>
      </c>
      <c r="F82" s="102"/>
      <c r="G82" s="101"/>
      <c r="H82" s="101"/>
      <c r="I82" s="106"/>
      <c r="J82" s="101"/>
      <c r="K82" s="3" t="s">
        <v>193</v>
      </c>
    </row>
    <row r="83" spans="1:11" s="17" customFormat="1" x14ac:dyDescent="0.4">
      <c r="A83" s="42">
        <v>67</v>
      </c>
      <c r="B83" s="18" t="s">
        <v>15</v>
      </c>
      <c r="C83" s="19" t="s">
        <v>2</v>
      </c>
      <c r="D83" s="24"/>
      <c r="E83" s="20">
        <v>70.669999999999987</v>
      </c>
      <c r="F83" s="117"/>
      <c r="G83" s="106"/>
      <c r="H83" s="101">
        <f t="shared" si="15"/>
        <v>0</v>
      </c>
      <c r="I83" s="106">
        <f t="shared" si="13"/>
        <v>0</v>
      </c>
      <c r="J83" s="106">
        <f t="shared" si="14"/>
        <v>0</v>
      </c>
      <c r="K83" s="16"/>
    </row>
    <row r="84" spans="1:11" x14ac:dyDescent="0.4">
      <c r="A84" s="36">
        <v>68</v>
      </c>
      <c r="B84" s="21" t="s">
        <v>184</v>
      </c>
      <c r="C84" s="22" t="s">
        <v>2</v>
      </c>
      <c r="D84" s="22" t="s">
        <v>139</v>
      </c>
      <c r="E84" s="27">
        <f>E83*D84</f>
        <v>77.736999999999995</v>
      </c>
      <c r="F84" s="102"/>
      <c r="G84" s="101"/>
      <c r="H84" s="101">
        <f t="shared" si="15"/>
        <v>0</v>
      </c>
      <c r="I84" s="106">
        <f t="shared" si="13"/>
        <v>0</v>
      </c>
      <c r="J84" s="101">
        <f t="shared" si="14"/>
        <v>0</v>
      </c>
      <c r="K84" s="3"/>
    </row>
    <row r="85" spans="1:11" x14ac:dyDescent="0.4">
      <c r="A85" s="43"/>
      <c r="B85" s="89" t="s">
        <v>34</v>
      </c>
      <c r="C85" s="44"/>
      <c r="D85" s="44"/>
      <c r="E85" s="44"/>
      <c r="F85" s="118"/>
      <c r="G85" s="112"/>
      <c r="H85" s="109">
        <f>SUM(H68:H84)</f>
        <v>0</v>
      </c>
      <c r="I85" s="109">
        <f>SUM(I68:I84)</f>
        <v>0</v>
      </c>
      <c r="J85" s="109">
        <f>SUM(J68:J84)</f>
        <v>0</v>
      </c>
      <c r="K85" s="128"/>
    </row>
    <row r="86" spans="1:11" x14ac:dyDescent="0.4">
      <c r="A86" s="45"/>
      <c r="B86" s="92" t="s">
        <v>35</v>
      </c>
      <c r="C86" s="57"/>
      <c r="D86" s="57"/>
      <c r="E86" s="57"/>
      <c r="F86" s="119"/>
      <c r="G86" s="110"/>
      <c r="H86" s="110"/>
      <c r="I86" s="110"/>
      <c r="J86" s="110"/>
      <c r="K86" s="129"/>
    </row>
    <row r="87" spans="1:11" s="17" customFormat="1" x14ac:dyDescent="0.4">
      <c r="A87" s="42">
        <v>69</v>
      </c>
      <c r="B87" s="18" t="s">
        <v>8</v>
      </c>
      <c r="C87" s="19" t="s">
        <v>6</v>
      </c>
      <c r="D87" s="24"/>
      <c r="E87" s="20">
        <v>61.3</v>
      </c>
      <c r="F87" s="117"/>
      <c r="G87" s="106"/>
      <c r="H87" s="106"/>
      <c r="I87" s="106">
        <f t="shared" ref="I87:I99" si="16">G87*E87</f>
        <v>0</v>
      </c>
      <c r="J87" s="106">
        <f t="shared" ref="J87:J99" si="17">H87+I87</f>
        <v>0</v>
      </c>
      <c r="K87" s="16"/>
    </row>
    <row r="88" spans="1:11" ht="25.75" x14ac:dyDescent="0.4">
      <c r="A88" s="36">
        <v>79</v>
      </c>
      <c r="B88" s="21" t="s">
        <v>124</v>
      </c>
      <c r="C88" s="22" t="s">
        <v>9</v>
      </c>
      <c r="D88" s="25">
        <f>0.17*1.05</f>
        <v>0.17850000000000002</v>
      </c>
      <c r="E88" s="31">
        <f>E87*D88</f>
        <v>10.94205</v>
      </c>
      <c r="F88" s="102"/>
      <c r="G88" s="101"/>
      <c r="H88" s="101"/>
      <c r="I88" s="106"/>
      <c r="J88" s="101"/>
      <c r="K88" s="3" t="s">
        <v>193</v>
      </c>
    </row>
    <row r="89" spans="1:11" x14ac:dyDescent="0.4">
      <c r="A89" s="36">
        <v>71</v>
      </c>
      <c r="B89" s="21" t="s">
        <v>166</v>
      </c>
      <c r="C89" s="22" t="s">
        <v>10</v>
      </c>
      <c r="D89" s="124">
        <v>8</v>
      </c>
      <c r="E89" s="26">
        <f>E87*D89</f>
        <v>490.4</v>
      </c>
      <c r="F89" s="102"/>
      <c r="G89" s="101"/>
      <c r="H89" s="101">
        <f t="shared" ref="H89:H99" si="18">F89*E89</f>
        <v>0</v>
      </c>
      <c r="I89" s="106">
        <f t="shared" si="16"/>
        <v>0</v>
      </c>
      <c r="J89" s="101">
        <f t="shared" si="17"/>
        <v>0</v>
      </c>
      <c r="K89" s="3"/>
    </row>
    <row r="90" spans="1:11" s="17" customFormat="1" x14ac:dyDescent="0.4">
      <c r="A90" s="42">
        <v>72</v>
      </c>
      <c r="B90" s="18" t="s">
        <v>36</v>
      </c>
      <c r="C90" s="19" t="s">
        <v>6</v>
      </c>
      <c r="D90" s="24"/>
      <c r="E90" s="20">
        <v>5</v>
      </c>
      <c r="F90" s="117"/>
      <c r="G90" s="106"/>
      <c r="H90" s="101">
        <f t="shared" si="18"/>
        <v>0</v>
      </c>
      <c r="I90" s="106">
        <f t="shared" si="16"/>
        <v>0</v>
      </c>
      <c r="J90" s="106">
        <f t="shared" si="17"/>
        <v>0</v>
      </c>
      <c r="K90" s="16"/>
    </row>
    <row r="91" spans="1:11" s="17" customFormat="1" ht="25.75" x14ac:dyDescent="0.4">
      <c r="A91" s="42">
        <v>73</v>
      </c>
      <c r="B91" s="21" t="s">
        <v>125</v>
      </c>
      <c r="C91" s="19" t="s">
        <v>9</v>
      </c>
      <c r="D91" s="31">
        <f>0.1*1.05</f>
        <v>0.10500000000000001</v>
      </c>
      <c r="E91" s="27">
        <f>E90*D91</f>
        <v>0.52500000000000002</v>
      </c>
      <c r="F91" s="102"/>
      <c r="G91" s="106"/>
      <c r="H91" s="101"/>
      <c r="I91" s="106"/>
      <c r="J91" s="101"/>
      <c r="K91" s="3" t="s">
        <v>193</v>
      </c>
    </row>
    <row r="92" spans="1:11" ht="25.75" x14ac:dyDescent="0.4">
      <c r="A92" s="36">
        <v>74</v>
      </c>
      <c r="B92" s="21" t="s">
        <v>124</v>
      </c>
      <c r="C92" s="22" t="s">
        <v>9</v>
      </c>
      <c r="D92" s="25">
        <f>0.17*1.05</f>
        <v>0.17850000000000002</v>
      </c>
      <c r="E92" s="31">
        <f>E90*D92</f>
        <v>0.89250000000000007</v>
      </c>
      <c r="F92" s="102"/>
      <c r="G92" s="101"/>
      <c r="H92" s="101"/>
      <c r="I92" s="106"/>
      <c r="J92" s="101"/>
      <c r="K92" s="3" t="s">
        <v>193</v>
      </c>
    </row>
    <row r="93" spans="1:11" x14ac:dyDescent="0.4">
      <c r="A93" s="36">
        <v>75</v>
      </c>
      <c r="B93" s="21" t="s">
        <v>37</v>
      </c>
      <c r="C93" s="22" t="s">
        <v>10</v>
      </c>
      <c r="D93" s="124">
        <v>8</v>
      </c>
      <c r="E93" s="26">
        <f>E90*D93</f>
        <v>40</v>
      </c>
      <c r="F93" s="102"/>
      <c r="G93" s="101"/>
      <c r="H93" s="101">
        <f t="shared" si="18"/>
        <v>0</v>
      </c>
      <c r="I93" s="106">
        <f t="shared" si="16"/>
        <v>0</v>
      </c>
      <c r="J93" s="101">
        <f t="shared" si="17"/>
        <v>0</v>
      </c>
      <c r="K93" s="3"/>
    </row>
    <row r="94" spans="1:11" s="17" customFormat="1" x14ac:dyDescent="0.4">
      <c r="A94" s="42">
        <v>76</v>
      </c>
      <c r="B94" s="18" t="s">
        <v>13</v>
      </c>
      <c r="C94" s="19" t="s">
        <v>6</v>
      </c>
      <c r="D94" s="24"/>
      <c r="E94" s="20">
        <v>61.3</v>
      </c>
      <c r="F94" s="117"/>
      <c r="G94" s="106"/>
      <c r="H94" s="101">
        <f t="shared" si="18"/>
        <v>0</v>
      </c>
      <c r="I94" s="106">
        <f t="shared" si="16"/>
        <v>0</v>
      </c>
      <c r="J94" s="106">
        <f t="shared" si="17"/>
        <v>0</v>
      </c>
      <c r="K94" s="16"/>
    </row>
    <row r="95" spans="1:11" ht="38.6" x14ac:dyDescent="0.4">
      <c r="A95" s="36">
        <v>77</v>
      </c>
      <c r="B95" s="21" t="s">
        <v>189</v>
      </c>
      <c r="C95" s="22" t="s">
        <v>11</v>
      </c>
      <c r="D95" s="23">
        <v>6</v>
      </c>
      <c r="E95" s="27">
        <f>E94*D95</f>
        <v>367.79999999999995</v>
      </c>
      <c r="F95" s="102"/>
      <c r="G95" s="101"/>
      <c r="H95" s="101"/>
      <c r="I95" s="106"/>
      <c r="J95" s="101"/>
      <c r="K95" s="3" t="s">
        <v>193</v>
      </c>
    </row>
    <row r="96" spans="1:11" ht="25.75" x14ac:dyDescent="0.4">
      <c r="A96" s="36">
        <v>78</v>
      </c>
      <c r="B96" s="21" t="s">
        <v>190</v>
      </c>
      <c r="C96" s="22" t="s">
        <v>12</v>
      </c>
      <c r="D96" s="23">
        <v>1.2</v>
      </c>
      <c r="E96" s="27">
        <f>E94*D96</f>
        <v>73.559999999999988</v>
      </c>
      <c r="F96" s="102"/>
      <c r="G96" s="101"/>
      <c r="H96" s="101"/>
      <c r="I96" s="106"/>
      <c r="J96" s="101"/>
      <c r="K96" s="3" t="s">
        <v>193</v>
      </c>
    </row>
    <row r="97" spans="1:11" s="17" customFormat="1" x14ac:dyDescent="0.4">
      <c r="A97" s="42">
        <v>79</v>
      </c>
      <c r="B97" s="18" t="s">
        <v>15</v>
      </c>
      <c r="C97" s="19" t="s">
        <v>2</v>
      </c>
      <c r="D97" s="24"/>
      <c r="E97" s="20">
        <v>111</v>
      </c>
      <c r="F97" s="117"/>
      <c r="G97" s="106"/>
      <c r="H97" s="101">
        <f t="shared" si="18"/>
        <v>0</v>
      </c>
      <c r="I97" s="106">
        <f t="shared" si="16"/>
        <v>0</v>
      </c>
      <c r="J97" s="106">
        <f t="shared" si="17"/>
        <v>0</v>
      </c>
      <c r="K97" s="16"/>
    </row>
    <row r="98" spans="1:11" x14ac:dyDescent="0.4">
      <c r="A98" s="36">
        <v>80</v>
      </c>
      <c r="B98" s="21" t="s">
        <v>184</v>
      </c>
      <c r="C98" s="22" t="s">
        <v>2</v>
      </c>
      <c r="D98" s="22" t="s">
        <v>139</v>
      </c>
      <c r="E98" s="27">
        <f>E97*D98</f>
        <v>122.10000000000001</v>
      </c>
      <c r="F98" s="102"/>
      <c r="G98" s="101"/>
      <c r="H98" s="101">
        <f t="shared" si="18"/>
        <v>0</v>
      </c>
      <c r="I98" s="106">
        <f t="shared" si="16"/>
        <v>0</v>
      </c>
      <c r="J98" s="101">
        <f t="shared" si="17"/>
        <v>0</v>
      </c>
      <c r="K98" s="3"/>
    </row>
    <row r="99" spans="1:11" s="17" customFormat="1" x14ac:dyDescent="0.4">
      <c r="A99" s="42">
        <v>81</v>
      </c>
      <c r="B99" s="28" t="s">
        <v>38</v>
      </c>
      <c r="C99" s="29" t="s">
        <v>12</v>
      </c>
      <c r="D99" s="30"/>
      <c r="E99" s="20">
        <v>61.3</v>
      </c>
      <c r="F99" s="117"/>
      <c r="G99" s="106"/>
      <c r="H99" s="101">
        <f t="shared" si="18"/>
        <v>0</v>
      </c>
      <c r="I99" s="106">
        <f t="shared" si="16"/>
        <v>0</v>
      </c>
      <c r="J99" s="106">
        <f t="shared" si="17"/>
        <v>0</v>
      </c>
      <c r="K99" s="16"/>
    </row>
    <row r="100" spans="1:11" x14ac:dyDescent="0.4">
      <c r="A100" s="43"/>
      <c r="B100" s="89" t="s">
        <v>152</v>
      </c>
      <c r="C100" s="44"/>
      <c r="D100" s="44"/>
      <c r="E100" s="44"/>
      <c r="F100" s="118"/>
      <c r="G100" s="112"/>
      <c r="H100" s="109">
        <f>SUM(H87:H99)</f>
        <v>0</v>
      </c>
      <c r="I100" s="109">
        <f>SUM(I87:I99)</f>
        <v>0</v>
      </c>
      <c r="J100" s="109">
        <f>SUM(J87:J99)</f>
        <v>0</v>
      </c>
      <c r="K100" s="128"/>
    </row>
    <row r="101" spans="1:11" x14ac:dyDescent="0.4">
      <c r="A101" s="45"/>
      <c r="B101" s="91" t="s">
        <v>153</v>
      </c>
      <c r="C101" s="57"/>
      <c r="D101" s="57"/>
      <c r="E101" s="57"/>
      <c r="F101" s="119"/>
      <c r="G101" s="110"/>
      <c r="H101" s="110"/>
      <c r="I101" s="110"/>
      <c r="J101" s="110"/>
      <c r="K101" s="129"/>
    </row>
    <row r="102" spans="1:11" s="17" customFormat="1" x14ac:dyDescent="0.4">
      <c r="A102" s="42">
        <v>82</v>
      </c>
      <c r="B102" s="18" t="s">
        <v>5</v>
      </c>
      <c r="C102" s="19" t="s">
        <v>6</v>
      </c>
      <c r="D102" s="19"/>
      <c r="E102" s="20">
        <v>177.42899999999997</v>
      </c>
      <c r="F102" s="117"/>
      <c r="G102" s="106"/>
      <c r="H102" s="106"/>
      <c r="I102" s="106">
        <f>G102*E102</f>
        <v>0</v>
      </c>
      <c r="J102" s="106">
        <f>H102+I102</f>
        <v>0</v>
      </c>
      <c r="K102" s="16"/>
    </row>
    <row r="103" spans="1:11" ht="38.6" x14ac:dyDescent="0.4">
      <c r="A103" s="36">
        <v>83</v>
      </c>
      <c r="B103" s="21" t="s">
        <v>187</v>
      </c>
      <c r="C103" s="22" t="s">
        <v>7</v>
      </c>
      <c r="D103" s="22" t="s">
        <v>138</v>
      </c>
      <c r="E103" s="23">
        <f>E102*D103</f>
        <v>7.0971599999999988</v>
      </c>
      <c r="F103" s="102"/>
      <c r="G103" s="101"/>
      <c r="H103" s="101"/>
      <c r="I103" s="106"/>
      <c r="J103" s="101"/>
      <c r="K103" s="3" t="s">
        <v>193</v>
      </c>
    </row>
    <row r="104" spans="1:11" s="17" customFormat="1" x14ac:dyDescent="0.4">
      <c r="A104" s="42">
        <v>84</v>
      </c>
      <c r="B104" s="18" t="s">
        <v>8</v>
      </c>
      <c r="C104" s="19" t="s">
        <v>6</v>
      </c>
      <c r="D104" s="24"/>
      <c r="E104" s="20">
        <v>177.42899999999997</v>
      </c>
      <c r="F104" s="117"/>
      <c r="G104" s="106"/>
      <c r="H104" s="101">
        <f t="shared" ref="H104:H115" si="19">F104*E104</f>
        <v>0</v>
      </c>
      <c r="I104" s="106">
        <f t="shared" ref="I104:I115" si="20">G104*E104</f>
        <v>0</v>
      </c>
      <c r="J104" s="106">
        <f t="shared" ref="J104:J115" si="21">H104+I104</f>
        <v>0</v>
      </c>
      <c r="K104" s="16"/>
    </row>
    <row r="105" spans="1:11" ht="25.75" x14ac:dyDescent="0.4">
      <c r="A105" s="36">
        <v>85</v>
      </c>
      <c r="B105" s="21" t="s">
        <v>124</v>
      </c>
      <c r="C105" s="22" t="s">
        <v>9</v>
      </c>
      <c r="D105" s="25">
        <f>0.17*1.05</f>
        <v>0.17850000000000002</v>
      </c>
      <c r="E105" s="23">
        <f>E104*D105</f>
        <v>31.671076499999998</v>
      </c>
      <c r="F105" s="102"/>
      <c r="G105" s="101"/>
      <c r="H105" s="101"/>
      <c r="I105" s="106"/>
      <c r="J105" s="101"/>
      <c r="K105" s="3" t="s">
        <v>193</v>
      </c>
    </row>
    <row r="106" spans="1:11" x14ac:dyDescent="0.4">
      <c r="A106" s="36">
        <v>86</v>
      </c>
      <c r="B106" s="21" t="s">
        <v>166</v>
      </c>
      <c r="C106" s="22" t="s">
        <v>10</v>
      </c>
      <c r="D106" s="124">
        <v>8</v>
      </c>
      <c r="E106" s="26">
        <f>E104*D106</f>
        <v>1419.4319999999998</v>
      </c>
      <c r="F106" s="102"/>
      <c r="G106" s="101"/>
      <c r="H106" s="101">
        <f t="shared" si="19"/>
        <v>0</v>
      </c>
      <c r="I106" s="106">
        <f t="shared" si="20"/>
        <v>0</v>
      </c>
      <c r="J106" s="101">
        <f t="shared" si="21"/>
        <v>0</v>
      </c>
      <c r="K106" s="3"/>
    </row>
    <row r="107" spans="1:11" ht="25.75" x14ac:dyDescent="0.4">
      <c r="A107" s="36">
        <v>87</v>
      </c>
      <c r="B107" s="21" t="s">
        <v>188</v>
      </c>
      <c r="C107" s="22" t="s">
        <v>11</v>
      </c>
      <c r="D107" s="23">
        <v>6</v>
      </c>
      <c r="E107" s="23">
        <f>E104*D107</f>
        <v>1064.5739999999998</v>
      </c>
      <c r="F107" s="102"/>
      <c r="G107" s="101"/>
      <c r="H107" s="101"/>
      <c r="I107" s="106"/>
      <c r="J107" s="101"/>
      <c r="K107" s="3" t="s">
        <v>193</v>
      </c>
    </row>
    <row r="108" spans="1:11" s="17" customFormat="1" x14ac:dyDescent="0.4">
      <c r="A108" s="42">
        <v>88</v>
      </c>
      <c r="B108" s="18" t="s">
        <v>5</v>
      </c>
      <c r="C108" s="19" t="s">
        <v>6</v>
      </c>
      <c r="D108" s="24"/>
      <c r="E108" s="20">
        <v>177.42899999999997</v>
      </c>
      <c r="F108" s="117"/>
      <c r="G108" s="106"/>
      <c r="H108" s="101">
        <f t="shared" si="19"/>
        <v>0</v>
      </c>
      <c r="I108" s="106">
        <f t="shared" si="20"/>
        <v>0</v>
      </c>
      <c r="J108" s="106">
        <f t="shared" si="21"/>
        <v>0</v>
      </c>
      <c r="K108" s="16"/>
    </row>
    <row r="109" spans="1:11" ht="38.6" x14ac:dyDescent="0.4">
      <c r="A109" s="36">
        <v>89</v>
      </c>
      <c r="B109" s="21" t="s">
        <v>187</v>
      </c>
      <c r="C109" s="22" t="s">
        <v>7</v>
      </c>
      <c r="D109" s="23">
        <v>0.04</v>
      </c>
      <c r="E109" s="23">
        <f>E108*D109</f>
        <v>7.0971599999999988</v>
      </c>
      <c r="F109" s="102"/>
      <c r="G109" s="101"/>
      <c r="H109" s="101"/>
      <c r="I109" s="106"/>
      <c r="J109" s="101"/>
      <c r="K109" s="3" t="s">
        <v>193</v>
      </c>
    </row>
    <row r="110" spans="1:11" s="17" customFormat="1" x14ac:dyDescent="0.4">
      <c r="A110" s="42">
        <v>90</v>
      </c>
      <c r="B110" s="18" t="s">
        <v>13</v>
      </c>
      <c r="C110" s="19" t="s">
        <v>6</v>
      </c>
      <c r="D110" s="24"/>
      <c r="E110" s="20">
        <v>177.42899999999997</v>
      </c>
      <c r="F110" s="117"/>
      <c r="G110" s="106"/>
      <c r="H110" s="101">
        <f t="shared" si="19"/>
        <v>0</v>
      </c>
      <c r="I110" s="106">
        <f t="shared" si="20"/>
        <v>0</v>
      </c>
      <c r="J110" s="106">
        <f t="shared" si="21"/>
        <v>0</v>
      </c>
      <c r="K110" s="16"/>
    </row>
    <row r="111" spans="1:11" ht="38.6" x14ac:dyDescent="0.4">
      <c r="A111" s="36">
        <v>91</v>
      </c>
      <c r="B111" s="21" t="s">
        <v>189</v>
      </c>
      <c r="C111" s="22" t="s">
        <v>11</v>
      </c>
      <c r="D111" s="23">
        <v>6</v>
      </c>
      <c r="E111" s="27">
        <f>E110*D111</f>
        <v>1064.5739999999998</v>
      </c>
      <c r="F111" s="102"/>
      <c r="G111" s="101"/>
      <c r="H111" s="101"/>
      <c r="I111" s="106"/>
      <c r="J111" s="101"/>
      <c r="K111" s="3" t="s">
        <v>193</v>
      </c>
    </row>
    <row r="112" spans="1:11" ht="25.75" x14ac:dyDescent="0.4">
      <c r="A112" s="36">
        <v>92</v>
      </c>
      <c r="B112" s="21" t="s">
        <v>190</v>
      </c>
      <c r="C112" s="22" t="s">
        <v>12</v>
      </c>
      <c r="D112" s="23">
        <v>1.2</v>
      </c>
      <c r="E112" s="27">
        <f>E110*D112</f>
        <v>212.91479999999996</v>
      </c>
      <c r="F112" s="102"/>
      <c r="G112" s="101"/>
      <c r="H112" s="101"/>
      <c r="I112" s="106"/>
      <c r="J112" s="101"/>
      <c r="K112" s="3" t="s">
        <v>193</v>
      </c>
    </row>
    <row r="113" spans="1:11" s="17" customFormat="1" x14ac:dyDescent="0.4">
      <c r="A113" s="42">
        <v>93</v>
      </c>
      <c r="B113" s="18" t="s">
        <v>15</v>
      </c>
      <c r="C113" s="19" t="s">
        <v>2</v>
      </c>
      <c r="D113" s="24"/>
      <c r="E113" s="20">
        <v>21.3</v>
      </c>
      <c r="F113" s="117"/>
      <c r="G113" s="106"/>
      <c r="H113" s="101">
        <f t="shared" si="19"/>
        <v>0</v>
      </c>
      <c r="I113" s="106">
        <f t="shared" si="20"/>
        <v>0</v>
      </c>
      <c r="J113" s="106">
        <f t="shared" si="21"/>
        <v>0</v>
      </c>
      <c r="K113" s="16"/>
    </row>
    <row r="114" spans="1:11" x14ac:dyDescent="0.4">
      <c r="A114" s="36">
        <v>94</v>
      </c>
      <c r="B114" s="21" t="s">
        <v>184</v>
      </c>
      <c r="C114" s="22" t="s">
        <v>2</v>
      </c>
      <c r="D114" s="22" t="s">
        <v>139</v>
      </c>
      <c r="E114" s="27">
        <f>E113*D114</f>
        <v>23.430000000000003</v>
      </c>
      <c r="F114" s="102"/>
      <c r="G114" s="101"/>
      <c r="H114" s="101">
        <f t="shared" si="19"/>
        <v>0</v>
      </c>
      <c r="I114" s="106">
        <f t="shared" si="20"/>
        <v>0</v>
      </c>
      <c r="J114" s="101">
        <f t="shared" si="21"/>
        <v>0</v>
      </c>
      <c r="K114" s="3"/>
    </row>
    <row r="115" spans="1:11" s="17" customFormat="1" x14ac:dyDescent="0.4">
      <c r="A115" s="42">
        <v>95</v>
      </c>
      <c r="B115" s="28" t="s">
        <v>38</v>
      </c>
      <c r="C115" s="29" t="s">
        <v>12</v>
      </c>
      <c r="D115" s="30"/>
      <c r="E115" s="20">
        <v>33.319999999999993</v>
      </c>
      <c r="F115" s="117"/>
      <c r="G115" s="106"/>
      <c r="H115" s="101">
        <f t="shared" si="19"/>
        <v>0</v>
      </c>
      <c r="I115" s="106">
        <f t="shared" si="20"/>
        <v>0</v>
      </c>
      <c r="J115" s="106">
        <f t="shared" si="21"/>
        <v>0</v>
      </c>
      <c r="K115" s="16"/>
    </row>
    <row r="116" spans="1:11" x14ac:dyDescent="0.4">
      <c r="A116" s="43"/>
      <c r="B116" s="89" t="s">
        <v>154</v>
      </c>
      <c r="C116" s="44"/>
      <c r="D116" s="44"/>
      <c r="E116" s="44"/>
      <c r="F116" s="118"/>
      <c r="G116" s="112"/>
      <c r="H116" s="109">
        <f>SUM(H102:H115)</f>
        <v>0</v>
      </c>
      <c r="I116" s="109">
        <f>SUM(I102:I115)</f>
        <v>0</v>
      </c>
      <c r="J116" s="109">
        <f>SUM(J102:J115)</f>
        <v>0</v>
      </c>
      <c r="K116" s="128"/>
    </row>
    <row r="117" spans="1:11" x14ac:dyDescent="0.4">
      <c r="A117" s="45"/>
      <c r="B117" s="90" t="s">
        <v>39</v>
      </c>
      <c r="C117" s="46"/>
      <c r="D117" s="46"/>
      <c r="E117" s="46"/>
      <c r="F117" s="119"/>
      <c r="G117" s="110"/>
      <c r="H117" s="110"/>
      <c r="I117" s="110"/>
      <c r="J117" s="110"/>
      <c r="K117" s="129"/>
    </row>
    <row r="118" spans="1:11" s="17" customFormat="1" x14ac:dyDescent="0.4">
      <c r="A118" s="42">
        <v>96</v>
      </c>
      <c r="B118" s="28" t="s">
        <v>40</v>
      </c>
      <c r="C118" s="48" t="s">
        <v>6</v>
      </c>
      <c r="D118" s="59"/>
      <c r="E118" s="60">
        <v>635.08000000000004</v>
      </c>
      <c r="F118" s="117"/>
      <c r="G118" s="106"/>
      <c r="H118" s="106"/>
      <c r="I118" s="106">
        <f t="shared" ref="I118:I129" si="22">G118*E118</f>
        <v>0</v>
      </c>
      <c r="J118" s="106">
        <f t="shared" ref="J118:J129" si="23">H118+I118</f>
        <v>0</v>
      </c>
      <c r="K118" s="16"/>
    </row>
    <row r="119" spans="1:11" ht="38.6" x14ac:dyDescent="0.4">
      <c r="A119" s="36">
        <v>97</v>
      </c>
      <c r="B119" s="21" t="s">
        <v>187</v>
      </c>
      <c r="C119" s="51" t="s">
        <v>7</v>
      </c>
      <c r="D119" s="52">
        <v>0.04</v>
      </c>
      <c r="E119" s="52">
        <f>E118*D119</f>
        <v>25.403200000000002</v>
      </c>
      <c r="F119" s="102"/>
      <c r="G119" s="101"/>
      <c r="H119" s="101"/>
      <c r="I119" s="106"/>
      <c r="J119" s="101"/>
      <c r="K119" s="3" t="s">
        <v>193</v>
      </c>
    </row>
    <row r="120" spans="1:11" s="17" customFormat="1" x14ac:dyDescent="0.4">
      <c r="A120" s="42">
        <v>98</v>
      </c>
      <c r="B120" s="18" t="s">
        <v>31</v>
      </c>
      <c r="C120" s="48" t="s">
        <v>12</v>
      </c>
      <c r="D120" s="59"/>
      <c r="E120" s="60">
        <v>635.08000000000004</v>
      </c>
      <c r="F120" s="117"/>
      <c r="G120" s="106"/>
      <c r="H120" s="101">
        <f t="shared" ref="H120:H129" si="24">F120*E120</f>
        <v>0</v>
      </c>
      <c r="I120" s="106">
        <f t="shared" si="22"/>
        <v>0</v>
      </c>
      <c r="J120" s="106">
        <f t="shared" si="23"/>
        <v>0</v>
      </c>
      <c r="K120" s="16"/>
    </row>
    <row r="121" spans="1:11" ht="25.75" x14ac:dyDescent="0.4">
      <c r="A121" s="36">
        <v>99</v>
      </c>
      <c r="B121" s="21" t="s">
        <v>171</v>
      </c>
      <c r="C121" s="51" t="s">
        <v>9</v>
      </c>
      <c r="D121" s="98">
        <f>0.05*1.05</f>
        <v>5.2500000000000005E-2</v>
      </c>
      <c r="E121" s="58">
        <f>E120*D121</f>
        <v>33.341700000000003</v>
      </c>
      <c r="F121" s="102"/>
      <c r="G121" s="101"/>
      <c r="H121" s="101"/>
      <c r="I121" s="106"/>
      <c r="J121" s="101"/>
      <c r="K121" s="3" t="s">
        <v>193</v>
      </c>
    </row>
    <row r="122" spans="1:11" x14ac:dyDescent="0.4">
      <c r="A122" s="36">
        <v>100</v>
      </c>
      <c r="B122" s="21" t="s">
        <v>165</v>
      </c>
      <c r="C122" s="51" t="s">
        <v>10</v>
      </c>
      <c r="D122" s="125">
        <v>8</v>
      </c>
      <c r="E122" s="61">
        <f>E120*D122</f>
        <v>5080.6400000000003</v>
      </c>
      <c r="F122" s="102"/>
      <c r="G122" s="101"/>
      <c r="H122" s="101">
        <f t="shared" si="24"/>
        <v>0</v>
      </c>
      <c r="I122" s="106">
        <f t="shared" si="22"/>
        <v>0</v>
      </c>
      <c r="J122" s="101">
        <f t="shared" si="23"/>
        <v>0</v>
      </c>
      <c r="K122" s="3"/>
    </row>
    <row r="123" spans="1:11" s="17" customFormat="1" x14ac:dyDescent="0.4">
      <c r="A123" s="42">
        <v>101</v>
      </c>
      <c r="B123" s="47" t="s">
        <v>15</v>
      </c>
      <c r="C123" s="48" t="s">
        <v>2</v>
      </c>
      <c r="D123" s="59"/>
      <c r="E123" s="60">
        <v>111</v>
      </c>
      <c r="F123" s="117"/>
      <c r="G123" s="106"/>
      <c r="H123" s="101">
        <f t="shared" si="24"/>
        <v>0</v>
      </c>
      <c r="I123" s="106">
        <f t="shared" si="22"/>
        <v>0</v>
      </c>
      <c r="J123" s="106">
        <f t="shared" si="23"/>
        <v>0</v>
      </c>
      <c r="K123" s="16"/>
    </row>
    <row r="124" spans="1:11" x14ac:dyDescent="0.4">
      <c r="A124" s="36">
        <v>102</v>
      </c>
      <c r="B124" s="21" t="s">
        <v>184</v>
      </c>
      <c r="C124" s="22" t="s">
        <v>2</v>
      </c>
      <c r="D124" s="22" t="s">
        <v>139</v>
      </c>
      <c r="E124" s="27">
        <f>E123*D124</f>
        <v>122.10000000000001</v>
      </c>
      <c r="F124" s="102"/>
      <c r="G124" s="101"/>
      <c r="H124" s="101">
        <f t="shared" si="24"/>
        <v>0</v>
      </c>
      <c r="I124" s="106">
        <f t="shared" si="22"/>
        <v>0</v>
      </c>
      <c r="J124" s="101">
        <f t="shared" si="23"/>
        <v>0</v>
      </c>
      <c r="K124" s="3"/>
    </row>
    <row r="125" spans="1:11" s="17" customFormat="1" x14ac:dyDescent="0.4">
      <c r="A125" s="42">
        <v>103</v>
      </c>
      <c r="B125" s="47" t="s">
        <v>13</v>
      </c>
      <c r="C125" s="48" t="s">
        <v>6</v>
      </c>
      <c r="D125" s="59"/>
      <c r="E125" s="60">
        <v>635.08000000000004</v>
      </c>
      <c r="F125" s="117"/>
      <c r="G125" s="106"/>
      <c r="H125" s="101">
        <f t="shared" si="24"/>
        <v>0</v>
      </c>
      <c r="I125" s="106">
        <f t="shared" si="22"/>
        <v>0</v>
      </c>
      <c r="J125" s="106">
        <f t="shared" si="23"/>
        <v>0</v>
      </c>
      <c r="K125" s="16"/>
    </row>
    <row r="126" spans="1:11" ht="38.6" x14ac:dyDescent="0.4">
      <c r="A126" s="36">
        <v>104</v>
      </c>
      <c r="B126" s="21" t="s">
        <v>189</v>
      </c>
      <c r="C126" s="51" t="s">
        <v>11</v>
      </c>
      <c r="D126" s="52">
        <v>6</v>
      </c>
      <c r="E126" s="52">
        <f>E125*D126</f>
        <v>3810.4800000000005</v>
      </c>
      <c r="F126" s="102"/>
      <c r="G126" s="101"/>
      <c r="H126" s="101"/>
      <c r="I126" s="106"/>
      <c r="J126" s="101"/>
      <c r="K126" s="3" t="s">
        <v>193</v>
      </c>
    </row>
    <row r="127" spans="1:11" ht="25.75" x14ac:dyDescent="0.4">
      <c r="A127" s="36">
        <v>105</v>
      </c>
      <c r="B127" s="21" t="s">
        <v>190</v>
      </c>
      <c r="C127" s="51" t="s">
        <v>12</v>
      </c>
      <c r="D127" s="52">
        <v>1.2</v>
      </c>
      <c r="E127" s="52">
        <f>E125*D127</f>
        <v>762.096</v>
      </c>
      <c r="F127" s="102"/>
      <c r="G127" s="101"/>
      <c r="H127" s="101"/>
      <c r="I127" s="106"/>
      <c r="J127" s="101"/>
      <c r="K127" s="3" t="s">
        <v>193</v>
      </c>
    </row>
    <row r="128" spans="1:11" s="17" customFormat="1" x14ac:dyDescent="0.4">
      <c r="A128" s="42">
        <v>106</v>
      </c>
      <c r="B128" s="47" t="s">
        <v>41</v>
      </c>
      <c r="C128" s="48" t="s">
        <v>42</v>
      </c>
      <c r="D128" s="59"/>
      <c r="E128" s="60">
        <v>111</v>
      </c>
      <c r="F128" s="117"/>
      <c r="G128" s="106"/>
      <c r="H128" s="101">
        <f t="shared" si="24"/>
        <v>0</v>
      </c>
      <c r="I128" s="106">
        <f t="shared" si="22"/>
        <v>0</v>
      </c>
      <c r="J128" s="106">
        <f t="shared" si="23"/>
        <v>0</v>
      </c>
      <c r="K128" s="16"/>
    </row>
    <row r="129" spans="1:11" x14ac:dyDescent="0.4">
      <c r="A129" s="36">
        <v>107</v>
      </c>
      <c r="B129" s="53" t="s">
        <v>4</v>
      </c>
      <c r="C129" s="54" t="s">
        <v>20</v>
      </c>
      <c r="D129" s="62">
        <v>0.2</v>
      </c>
      <c r="E129" s="55">
        <f>E128*D129</f>
        <v>22.200000000000003</v>
      </c>
      <c r="F129" s="102"/>
      <c r="G129" s="101"/>
      <c r="H129" s="101">
        <f t="shared" si="24"/>
        <v>0</v>
      </c>
      <c r="I129" s="106">
        <f t="shared" si="22"/>
        <v>0</v>
      </c>
      <c r="J129" s="101">
        <f t="shared" si="23"/>
        <v>0</v>
      </c>
      <c r="K129" s="3"/>
    </row>
    <row r="130" spans="1:11" x14ac:dyDescent="0.4">
      <c r="A130" s="43"/>
      <c r="B130" s="8" t="s">
        <v>43</v>
      </c>
      <c r="C130" s="44"/>
      <c r="D130" s="44"/>
      <c r="E130" s="44"/>
      <c r="F130" s="118"/>
      <c r="G130" s="112"/>
      <c r="H130" s="109">
        <f>SUM(H118:H129)</f>
        <v>0</v>
      </c>
      <c r="I130" s="109">
        <f>SUM(I118:I129)</f>
        <v>0</v>
      </c>
      <c r="J130" s="109">
        <f>SUM(J118:J129)</f>
        <v>0</v>
      </c>
      <c r="K130" s="128"/>
    </row>
    <row r="131" spans="1:11" x14ac:dyDescent="0.4">
      <c r="A131" s="45"/>
      <c r="B131" s="9" t="s">
        <v>44</v>
      </c>
      <c r="C131" s="57"/>
      <c r="D131" s="57"/>
      <c r="E131" s="57"/>
      <c r="F131" s="119"/>
      <c r="G131" s="110"/>
      <c r="H131" s="110"/>
      <c r="I131" s="110"/>
      <c r="J131" s="110"/>
      <c r="K131" s="129"/>
    </row>
    <row r="132" spans="1:11" s="17" customFormat="1" x14ac:dyDescent="0.4">
      <c r="A132" s="42">
        <v>108</v>
      </c>
      <c r="B132" s="18" t="s">
        <v>45</v>
      </c>
      <c r="C132" s="19" t="s">
        <v>6</v>
      </c>
      <c r="D132" s="19"/>
      <c r="E132" s="60">
        <v>24.700000000000003</v>
      </c>
      <c r="F132" s="117"/>
      <c r="G132" s="106"/>
      <c r="H132" s="106"/>
      <c r="I132" s="106">
        <f t="shared" ref="I132:I192" si="25">G132*E132</f>
        <v>0</v>
      </c>
      <c r="J132" s="106">
        <f t="shared" ref="J132:J151" si="26">H132+I132</f>
        <v>0</v>
      </c>
      <c r="K132" s="16"/>
    </row>
    <row r="133" spans="1:11" x14ac:dyDescent="0.4">
      <c r="A133" s="36">
        <v>109</v>
      </c>
      <c r="B133" s="21" t="s">
        <v>46</v>
      </c>
      <c r="C133" s="22" t="s">
        <v>2</v>
      </c>
      <c r="D133" s="22" t="s">
        <v>155</v>
      </c>
      <c r="E133" s="23">
        <f>E132*D133</f>
        <v>37.050000000000004</v>
      </c>
      <c r="F133" s="102"/>
      <c r="G133" s="101"/>
      <c r="H133" s="101">
        <f t="shared" ref="H133:H151" si="27">F133*E133</f>
        <v>0</v>
      </c>
      <c r="I133" s="106">
        <f t="shared" si="25"/>
        <v>0</v>
      </c>
      <c r="J133" s="101">
        <f t="shared" si="26"/>
        <v>0</v>
      </c>
      <c r="K133" s="3"/>
    </row>
    <row r="134" spans="1:11" x14ac:dyDescent="0.4">
      <c r="A134" s="36">
        <v>110</v>
      </c>
      <c r="B134" s="21" t="s">
        <v>47</v>
      </c>
      <c r="C134" s="22" t="s">
        <v>2</v>
      </c>
      <c r="D134" s="22" t="s">
        <v>145</v>
      </c>
      <c r="E134" s="26">
        <f>E132*D134</f>
        <v>49.400000000000006</v>
      </c>
      <c r="F134" s="102"/>
      <c r="G134" s="101"/>
      <c r="H134" s="101">
        <f t="shared" si="27"/>
        <v>0</v>
      </c>
      <c r="I134" s="106">
        <f t="shared" si="25"/>
        <v>0</v>
      </c>
      <c r="J134" s="101">
        <f t="shared" si="26"/>
        <v>0</v>
      </c>
      <c r="K134" s="3"/>
    </row>
    <row r="135" spans="1:11" x14ac:dyDescent="0.4">
      <c r="A135" s="36">
        <v>111</v>
      </c>
      <c r="B135" s="21" t="s">
        <v>48</v>
      </c>
      <c r="C135" s="22" t="s">
        <v>10</v>
      </c>
      <c r="D135" s="22" t="s">
        <v>143</v>
      </c>
      <c r="E135" s="26">
        <f>E132*D135</f>
        <v>222.3</v>
      </c>
      <c r="F135" s="102"/>
      <c r="G135" s="101"/>
      <c r="H135" s="101">
        <f t="shared" si="27"/>
        <v>0</v>
      </c>
      <c r="I135" s="106">
        <f t="shared" si="25"/>
        <v>0</v>
      </c>
      <c r="J135" s="101">
        <f t="shared" si="26"/>
        <v>0</v>
      </c>
      <c r="K135" s="3"/>
    </row>
    <row r="136" spans="1:11" ht="25.75" x14ac:dyDescent="0.4">
      <c r="A136" s="36">
        <v>112</v>
      </c>
      <c r="B136" s="21" t="s">
        <v>49</v>
      </c>
      <c r="C136" s="22" t="s">
        <v>10</v>
      </c>
      <c r="D136" s="22" t="s">
        <v>143</v>
      </c>
      <c r="E136" s="26">
        <f>E132*D136</f>
        <v>222.3</v>
      </c>
      <c r="F136" s="102"/>
      <c r="G136" s="101"/>
      <c r="H136" s="101">
        <f t="shared" si="27"/>
        <v>0</v>
      </c>
      <c r="I136" s="106">
        <f t="shared" si="25"/>
        <v>0</v>
      </c>
      <c r="J136" s="101">
        <f t="shared" si="26"/>
        <v>0</v>
      </c>
      <c r="K136" s="3"/>
    </row>
    <row r="137" spans="1:11" s="17" customFormat="1" x14ac:dyDescent="0.4">
      <c r="A137" s="42">
        <v>113</v>
      </c>
      <c r="B137" s="18" t="s">
        <v>50</v>
      </c>
      <c r="C137" s="19" t="s">
        <v>6</v>
      </c>
      <c r="D137" s="19"/>
      <c r="E137" s="60">
        <v>24.700000000000003</v>
      </c>
      <c r="F137" s="117"/>
      <c r="G137" s="106"/>
      <c r="H137" s="101">
        <f t="shared" si="27"/>
        <v>0</v>
      </c>
      <c r="I137" s="106">
        <f t="shared" si="25"/>
        <v>0</v>
      </c>
      <c r="J137" s="106">
        <f t="shared" si="26"/>
        <v>0</v>
      </c>
      <c r="K137" s="16"/>
    </row>
    <row r="138" spans="1:11" x14ac:dyDescent="0.4">
      <c r="A138" s="36">
        <v>114</v>
      </c>
      <c r="B138" s="21" t="s">
        <v>51</v>
      </c>
      <c r="C138" s="22" t="s">
        <v>12</v>
      </c>
      <c r="D138" s="22" t="s">
        <v>156</v>
      </c>
      <c r="E138" s="23">
        <f>E137*D138</f>
        <v>28.405000000000001</v>
      </c>
      <c r="F138" s="102"/>
      <c r="G138" s="101"/>
      <c r="H138" s="101">
        <f t="shared" si="27"/>
        <v>0</v>
      </c>
      <c r="I138" s="106">
        <f t="shared" si="25"/>
        <v>0</v>
      </c>
      <c r="J138" s="101">
        <f t="shared" si="26"/>
        <v>0</v>
      </c>
      <c r="K138" s="3"/>
    </row>
    <row r="139" spans="1:11" x14ac:dyDescent="0.4">
      <c r="A139" s="36">
        <v>115</v>
      </c>
      <c r="B139" s="21" t="s">
        <v>52</v>
      </c>
      <c r="C139" s="22" t="s">
        <v>10</v>
      </c>
      <c r="D139" s="22" t="s">
        <v>157</v>
      </c>
      <c r="E139" s="26">
        <f>E137*D139</f>
        <v>642.20000000000005</v>
      </c>
      <c r="F139" s="102"/>
      <c r="G139" s="101"/>
      <c r="H139" s="101">
        <f t="shared" si="27"/>
        <v>0</v>
      </c>
      <c r="I139" s="106">
        <f t="shared" si="25"/>
        <v>0</v>
      </c>
      <c r="J139" s="101">
        <f t="shared" si="26"/>
        <v>0</v>
      </c>
      <c r="K139" s="3"/>
    </row>
    <row r="140" spans="1:11" s="17" customFormat="1" x14ac:dyDescent="0.4">
      <c r="A140" s="42">
        <v>116</v>
      </c>
      <c r="B140" s="18" t="s">
        <v>5</v>
      </c>
      <c r="C140" s="19" t="s">
        <v>6</v>
      </c>
      <c r="D140" s="19"/>
      <c r="E140" s="60">
        <v>24.700000000000003</v>
      </c>
      <c r="F140" s="117"/>
      <c r="G140" s="106"/>
      <c r="H140" s="101">
        <f t="shared" si="27"/>
        <v>0</v>
      </c>
      <c r="I140" s="106">
        <f t="shared" si="25"/>
        <v>0</v>
      </c>
      <c r="J140" s="106">
        <f t="shared" si="26"/>
        <v>0</v>
      </c>
      <c r="K140" s="16"/>
    </row>
    <row r="141" spans="1:11" ht="38.6" x14ac:dyDescent="0.4">
      <c r="A141" s="36">
        <v>117</v>
      </c>
      <c r="B141" s="21" t="s">
        <v>187</v>
      </c>
      <c r="C141" s="22" t="s">
        <v>7</v>
      </c>
      <c r="D141" s="22" t="s">
        <v>138</v>
      </c>
      <c r="E141" s="31">
        <f>E140*D141</f>
        <v>0.9880000000000001</v>
      </c>
      <c r="F141" s="102"/>
      <c r="G141" s="101"/>
      <c r="H141" s="101"/>
      <c r="I141" s="106"/>
      <c r="J141" s="101"/>
      <c r="K141" s="3" t="s">
        <v>193</v>
      </c>
    </row>
    <row r="142" spans="1:11" s="17" customFormat="1" x14ac:dyDescent="0.4">
      <c r="A142" s="42">
        <v>118</v>
      </c>
      <c r="B142" s="18" t="s">
        <v>13</v>
      </c>
      <c r="C142" s="19" t="s">
        <v>6</v>
      </c>
      <c r="D142" s="19"/>
      <c r="E142" s="60">
        <v>24.700000000000003</v>
      </c>
      <c r="F142" s="117"/>
      <c r="G142" s="106"/>
      <c r="H142" s="101">
        <f t="shared" si="27"/>
        <v>0</v>
      </c>
      <c r="I142" s="106">
        <f t="shared" si="25"/>
        <v>0</v>
      </c>
      <c r="J142" s="106">
        <f t="shared" si="26"/>
        <v>0</v>
      </c>
      <c r="K142" s="16"/>
    </row>
    <row r="143" spans="1:11" ht="38.6" x14ac:dyDescent="0.4">
      <c r="A143" s="36">
        <v>119</v>
      </c>
      <c r="B143" s="21" t="s">
        <v>189</v>
      </c>
      <c r="C143" s="22" t="s">
        <v>11</v>
      </c>
      <c r="D143" s="22" t="s">
        <v>137</v>
      </c>
      <c r="E143" s="23">
        <f>E142*D143</f>
        <v>148.20000000000002</v>
      </c>
      <c r="F143" s="102"/>
      <c r="G143" s="101"/>
      <c r="H143" s="101"/>
      <c r="I143" s="106"/>
      <c r="J143" s="101"/>
      <c r="K143" s="3" t="s">
        <v>193</v>
      </c>
    </row>
    <row r="144" spans="1:11" ht="25.75" x14ac:dyDescent="0.4">
      <c r="A144" s="36">
        <v>120</v>
      </c>
      <c r="B144" s="21" t="s">
        <v>190</v>
      </c>
      <c r="C144" s="22" t="s">
        <v>12</v>
      </c>
      <c r="D144" s="22" t="s">
        <v>147</v>
      </c>
      <c r="E144" s="31">
        <f>E142*D144</f>
        <v>29.64</v>
      </c>
      <c r="F144" s="102"/>
      <c r="G144" s="101"/>
      <c r="H144" s="101"/>
      <c r="I144" s="106"/>
      <c r="J144" s="101"/>
      <c r="K144" s="3" t="s">
        <v>193</v>
      </c>
    </row>
    <row r="145" spans="1:11" s="17" customFormat="1" x14ac:dyDescent="0.4">
      <c r="A145" s="42">
        <v>121</v>
      </c>
      <c r="B145" s="18" t="s">
        <v>14</v>
      </c>
      <c r="C145" s="19" t="s">
        <v>6</v>
      </c>
      <c r="D145" s="19"/>
      <c r="E145" s="60">
        <v>24.700000000000003</v>
      </c>
      <c r="F145" s="117"/>
      <c r="G145" s="106"/>
      <c r="H145" s="101">
        <f t="shared" si="27"/>
        <v>0</v>
      </c>
      <c r="I145" s="106">
        <f t="shared" si="25"/>
        <v>0</v>
      </c>
      <c r="J145" s="106">
        <f t="shared" si="26"/>
        <v>0</v>
      </c>
      <c r="K145" s="16"/>
    </row>
    <row r="146" spans="1:11" ht="38.6" x14ac:dyDescent="0.4">
      <c r="A146" s="36">
        <v>122</v>
      </c>
      <c r="B146" s="21" t="s">
        <v>187</v>
      </c>
      <c r="C146" s="22" t="s">
        <v>7</v>
      </c>
      <c r="D146" s="22" t="s">
        <v>135</v>
      </c>
      <c r="E146" s="31">
        <f>E145*D146</f>
        <v>4.9400000000000013</v>
      </c>
      <c r="F146" s="102"/>
      <c r="G146" s="101"/>
      <c r="H146" s="101"/>
      <c r="I146" s="106"/>
      <c r="J146" s="101"/>
      <c r="K146" s="3" t="s">
        <v>193</v>
      </c>
    </row>
    <row r="147" spans="1:11" s="17" customFormat="1" x14ac:dyDescent="0.4">
      <c r="A147" s="42">
        <v>123</v>
      </c>
      <c r="B147" s="18" t="s">
        <v>15</v>
      </c>
      <c r="C147" s="19" t="s">
        <v>2</v>
      </c>
      <c r="D147" s="19"/>
      <c r="E147" s="60">
        <v>98.800000000000011</v>
      </c>
      <c r="F147" s="117"/>
      <c r="G147" s="106"/>
      <c r="H147" s="101">
        <f t="shared" si="27"/>
        <v>0</v>
      </c>
      <c r="I147" s="106">
        <f t="shared" si="25"/>
        <v>0</v>
      </c>
      <c r="J147" s="106">
        <f t="shared" si="26"/>
        <v>0</v>
      </c>
      <c r="K147" s="16"/>
    </row>
    <row r="148" spans="1:11" x14ac:dyDescent="0.4">
      <c r="A148" s="36">
        <v>124</v>
      </c>
      <c r="B148" s="21" t="s">
        <v>184</v>
      </c>
      <c r="C148" s="22" t="s">
        <v>2</v>
      </c>
      <c r="D148" s="22" t="s">
        <v>139</v>
      </c>
      <c r="E148" s="27">
        <f>E147*D148</f>
        <v>108.68000000000002</v>
      </c>
      <c r="F148" s="102"/>
      <c r="G148" s="101"/>
      <c r="H148" s="101">
        <f t="shared" si="27"/>
        <v>0</v>
      </c>
      <c r="I148" s="106">
        <f t="shared" si="25"/>
        <v>0</v>
      </c>
      <c r="J148" s="101">
        <f t="shared" si="26"/>
        <v>0</v>
      </c>
      <c r="K148" s="3"/>
    </row>
    <row r="149" spans="1:11" s="17" customFormat="1" x14ac:dyDescent="0.4">
      <c r="A149" s="42">
        <v>125</v>
      </c>
      <c r="B149" s="18" t="s">
        <v>16</v>
      </c>
      <c r="C149" s="19" t="s">
        <v>6</v>
      </c>
      <c r="D149" s="19"/>
      <c r="E149" s="60">
        <v>24.700000000000003</v>
      </c>
      <c r="F149" s="117"/>
      <c r="G149" s="106"/>
      <c r="H149" s="101">
        <f t="shared" si="27"/>
        <v>0</v>
      </c>
      <c r="I149" s="106">
        <f t="shared" si="25"/>
        <v>0</v>
      </c>
      <c r="J149" s="106">
        <f t="shared" si="26"/>
        <v>0</v>
      </c>
      <c r="K149" s="16"/>
    </row>
    <row r="150" spans="1:11" ht="38.6" x14ac:dyDescent="0.4">
      <c r="A150" s="36">
        <v>126</v>
      </c>
      <c r="B150" s="21" t="s">
        <v>191</v>
      </c>
      <c r="C150" s="22" t="s">
        <v>11</v>
      </c>
      <c r="D150" s="22" t="s">
        <v>148</v>
      </c>
      <c r="E150" s="23">
        <f>E149*D150</f>
        <v>79.04000000000002</v>
      </c>
      <c r="F150" s="102"/>
      <c r="G150" s="101"/>
      <c r="H150" s="101"/>
      <c r="I150" s="106"/>
      <c r="J150" s="101"/>
      <c r="K150" s="3" t="s">
        <v>193</v>
      </c>
    </row>
    <row r="151" spans="1:11" s="17" customFormat="1" x14ac:dyDescent="0.4">
      <c r="A151" s="42">
        <v>127</v>
      </c>
      <c r="B151" s="18" t="s">
        <v>17</v>
      </c>
      <c r="C151" s="19" t="s">
        <v>6</v>
      </c>
      <c r="D151" s="19"/>
      <c r="E151" s="60">
        <v>24.700000000000003</v>
      </c>
      <c r="F151" s="117"/>
      <c r="G151" s="106"/>
      <c r="H151" s="101">
        <f t="shared" si="27"/>
        <v>0</v>
      </c>
      <c r="I151" s="106">
        <f t="shared" si="25"/>
        <v>0</v>
      </c>
      <c r="J151" s="106">
        <f t="shared" si="26"/>
        <v>0</v>
      </c>
      <c r="K151" s="16"/>
    </row>
    <row r="152" spans="1:11" s="17" customFormat="1" ht="38.6" x14ac:dyDescent="0.4">
      <c r="A152" s="42">
        <v>128</v>
      </c>
      <c r="B152" s="100" t="s">
        <v>181</v>
      </c>
      <c r="C152" s="22" t="s">
        <v>7</v>
      </c>
      <c r="D152" s="22" t="s">
        <v>149</v>
      </c>
      <c r="E152" s="23">
        <f>E151*D152*0.57</f>
        <v>6.3355500000000005</v>
      </c>
      <c r="F152" s="102"/>
      <c r="G152" s="106"/>
      <c r="H152" s="101"/>
      <c r="I152" s="106"/>
      <c r="J152" s="101"/>
      <c r="K152" s="3" t="s">
        <v>193</v>
      </c>
    </row>
    <row r="153" spans="1:11" s="17" customFormat="1" ht="25.75" x14ac:dyDescent="0.4">
      <c r="A153" s="42">
        <v>129</v>
      </c>
      <c r="B153" s="100" t="s">
        <v>182</v>
      </c>
      <c r="C153" s="22" t="s">
        <v>7</v>
      </c>
      <c r="D153" s="22" t="s">
        <v>149</v>
      </c>
      <c r="E153" s="23">
        <f>E151*D153*0.33</f>
        <v>3.6679500000000007</v>
      </c>
      <c r="F153" s="102"/>
      <c r="G153" s="106"/>
      <c r="H153" s="101"/>
      <c r="I153" s="106"/>
      <c r="J153" s="101"/>
      <c r="K153" s="3" t="s">
        <v>193</v>
      </c>
    </row>
    <row r="154" spans="1:11" ht="38.6" x14ac:dyDescent="0.4">
      <c r="A154" s="36">
        <v>130</v>
      </c>
      <c r="B154" s="21" t="s">
        <v>183</v>
      </c>
      <c r="C154" s="22" t="s">
        <v>7</v>
      </c>
      <c r="D154" s="22" t="s">
        <v>149</v>
      </c>
      <c r="E154" s="23">
        <f>E151*D154*0.1</f>
        <v>1.1115000000000002</v>
      </c>
      <c r="F154" s="102"/>
      <c r="G154" s="101"/>
      <c r="H154" s="101"/>
      <c r="I154" s="106"/>
      <c r="J154" s="101"/>
      <c r="K154" s="3" t="s">
        <v>193</v>
      </c>
    </row>
    <row r="155" spans="1:11" x14ac:dyDescent="0.4">
      <c r="A155" s="43"/>
      <c r="B155" s="8" t="s">
        <v>53</v>
      </c>
      <c r="C155" s="44"/>
      <c r="D155" s="44"/>
      <c r="E155" s="44"/>
      <c r="F155" s="118"/>
      <c r="G155" s="112"/>
      <c r="H155" s="109">
        <f>SUM(H132:H154)</f>
        <v>0</v>
      </c>
      <c r="I155" s="109">
        <f>SUM(I132:I154)</f>
        <v>0</v>
      </c>
      <c r="J155" s="109">
        <f>SUM(J132:J154)</f>
        <v>0</v>
      </c>
      <c r="K155" s="128"/>
    </row>
    <row r="156" spans="1:11" x14ac:dyDescent="0.4">
      <c r="A156" s="45"/>
      <c r="B156" s="9" t="s">
        <v>159</v>
      </c>
      <c r="C156" s="57"/>
      <c r="D156" s="57"/>
      <c r="E156" s="57"/>
      <c r="F156" s="119"/>
      <c r="G156" s="110"/>
      <c r="H156" s="110"/>
      <c r="I156" s="127">
        <f t="shared" si="25"/>
        <v>0</v>
      </c>
      <c r="J156" s="110"/>
      <c r="K156" s="129"/>
    </row>
    <row r="157" spans="1:11" s="17" customFormat="1" x14ac:dyDescent="0.4">
      <c r="A157" s="42">
        <v>131</v>
      </c>
      <c r="B157" s="18" t="s">
        <v>54</v>
      </c>
      <c r="C157" s="19" t="s">
        <v>2</v>
      </c>
      <c r="D157" s="19"/>
      <c r="E157" s="60">
        <v>124.4</v>
      </c>
      <c r="F157" s="117"/>
      <c r="G157" s="106"/>
      <c r="H157" s="101">
        <f t="shared" ref="H157:H171" si="28">F157*E157</f>
        <v>0</v>
      </c>
      <c r="I157" s="106">
        <f t="shared" si="25"/>
        <v>0</v>
      </c>
      <c r="J157" s="106">
        <f t="shared" ref="J157:J171" si="29">H157+I157</f>
        <v>0</v>
      </c>
      <c r="K157" s="16"/>
    </row>
    <row r="158" spans="1:11" x14ac:dyDescent="0.4">
      <c r="A158" s="36">
        <v>132</v>
      </c>
      <c r="B158" s="21" t="s">
        <v>55</v>
      </c>
      <c r="C158" s="22" t="s">
        <v>2</v>
      </c>
      <c r="D158" s="22" t="s">
        <v>139</v>
      </c>
      <c r="E158" s="31">
        <f>E157*D158</f>
        <v>136.84</v>
      </c>
      <c r="F158" s="102"/>
      <c r="G158" s="101"/>
      <c r="H158" s="101">
        <f t="shared" si="28"/>
        <v>0</v>
      </c>
      <c r="I158" s="106">
        <f t="shared" si="25"/>
        <v>0</v>
      </c>
      <c r="J158" s="101">
        <f t="shared" si="29"/>
        <v>0</v>
      </c>
      <c r="K158" s="3"/>
    </row>
    <row r="159" spans="1:11" x14ac:dyDescent="0.4">
      <c r="A159" s="36">
        <v>133</v>
      </c>
      <c r="B159" s="21" t="s">
        <v>167</v>
      </c>
      <c r="C159" s="22" t="s">
        <v>10</v>
      </c>
      <c r="D159" s="124" t="s">
        <v>146</v>
      </c>
      <c r="E159" s="26">
        <f>E157*D159</f>
        <v>373.20000000000005</v>
      </c>
      <c r="F159" s="102"/>
      <c r="G159" s="101"/>
      <c r="H159" s="101">
        <f t="shared" si="28"/>
        <v>0</v>
      </c>
      <c r="I159" s="106">
        <f t="shared" si="25"/>
        <v>0</v>
      </c>
      <c r="J159" s="101">
        <f t="shared" si="29"/>
        <v>0</v>
      </c>
      <c r="K159" s="3"/>
    </row>
    <row r="160" spans="1:11" x14ac:dyDescent="0.4">
      <c r="A160" s="36">
        <v>134</v>
      </c>
      <c r="B160" s="21" t="s">
        <v>37</v>
      </c>
      <c r="C160" s="22" t="s">
        <v>10</v>
      </c>
      <c r="D160" s="124" t="s">
        <v>146</v>
      </c>
      <c r="E160" s="26">
        <f>E157*D160</f>
        <v>373.20000000000005</v>
      </c>
      <c r="F160" s="102"/>
      <c r="G160" s="101"/>
      <c r="H160" s="101">
        <f t="shared" si="28"/>
        <v>0</v>
      </c>
      <c r="I160" s="106">
        <f t="shared" si="25"/>
        <v>0</v>
      </c>
      <c r="J160" s="101">
        <f t="shared" si="29"/>
        <v>0</v>
      </c>
      <c r="K160" s="3"/>
    </row>
    <row r="161" spans="1:15" x14ac:dyDescent="0.4">
      <c r="A161" s="36">
        <v>135</v>
      </c>
      <c r="B161" s="21" t="s">
        <v>168</v>
      </c>
      <c r="C161" s="22" t="s">
        <v>10</v>
      </c>
      <c r="D161" s="124" t="s">
        <v>146</v>
      </c>
      <c r="E161" s="26">
        <f>E157*D161</f>
        <v>373.20000000000005</v>
      </c>
      <c r="F161" s="102"/>
      <c r="G161" s="101"/>
      <c r="H161" s="101">
        <f t="shared" si="28"/>
        <v>0</v>
      </c>
      <c r="I161" s="106">
        <f t="shared" si="25"/>
        <v>0</v>
      </c>
      <c r="J161" s="101">
        <f t="shared" si="29"/>
        <v>0</v>
      </c>
      <c r="K161" s="3"/>
    </row>
    <row r="162" spans="1:15" s="17" customFormat="1" ht="13.95" customHeight="1" x14ac:dyDescent="0.4">
      <c r="A162" s="42">
        <v>136</v>
      </c>
      <c r="B162" s="18" t="s">
        <v>13</v>
      </c>
      <c r="C162" s="19" t="s">
        <v>6</v>
      </c>
      <c r="D162" s="97"/>
      <c r="E162" s="60">
        <v>279.46699999999998</v>
      </c>
      <c r="F162" s="117"/>
      <c r="G162" s="106"/>
      <c r="H162" s="101">
        <f t="shared" si="28"/>
        <v>0</v>
      </c>
      <c r="I162" s="106">
        <f t="shared" si="25"/>
        <v>0</v>
      </c>
      <c r="J162" s="106">
        <f t="shared" si="29"/>
        <v>0</v>
      </c>
      <c r="K162" s="16"/>
    </row>
    <row r="163" spans="1:15" ht="38.6" x14ac:dyDescent="0.4">
      <c r="A163" s="36">
        <v>137</v>
      </c>
      <c r="B163" s="21" t="s">
        <v>189</v>
      </c>
      <c r="C163" s="22" t="s">
        <v>11</v>
      </c>
      <c r="D163" s="22" t="s">
        <v>137</v>
      </c>
      <c r="E163" s="23">
        <f>E162*D163</f>
        <v>1676.8019999999999</v>
      </c>
      <c r="F163" s="102"/>
      <c r="G163" s="101"/>
      <c r="H163" s="101"/>
      <c r="I163" s="106"/>
      <c r="J163" s="101"/>
      <c r="K163" s="3" t="s">
        <v>193</v>
      </c>
    </row>
    <row r="164" spans="1:15" ht="25.75" x14ac:dyDescent="0.4">
      <c r="A164" s="36">
        <v>138</v>
      </c>
      <c r="B164" s="21" t="s">
        <v>190</v>
      </c>
      <c r="C164" s="22" t="s">
        <v>12</v>
      </c>
      <c r="D164" s="22" t="s">
        <v>147</v>
      </c>
      <c r="E164" s="23">
        <f>E162*D164</f>
        <v>335.36039999999997</v>
      </c>
      <c r="F164" s="102"/>
      <c r="G164" s="101"/>
      <c r="H164" s="101"/>
      <c r="I164" s="106"/>
      <c r="J164" s="101"/>
      <c r="K164" s="3" t="s">
        <v>193</v>
      </c>
    </row>
    <row r="165" spans="1:15" s="17" customFormat="1" x14ac:dyDescent="0.4">
      <c r="A165" s="42">
        <v>139</v>
      </c>
      <c r="B165" s="18" t="s">
        <v>14</v>
      </c>
      <c r="C165" s="19" t="s">
        <v>6</v>
      </c>
      <c r="D165" s="97"/>
      <c r="E165" s="60">
        <v>279.46699999999998</v>
      </c>
      <c r="F165" s="117"/>
      <c r="G165" s="106"/>
      <c r="H165" s="101">
        <f t="shared" si="28"/>
        <v>0</v>
      </c>
      <c r="I165" s="106">
        <f t="shared" si="25"/>
        <v>0</v>
      </c>
      <c r="J165" s="106">
        <f t="shared" si="29"/>
        <v>0</v>
      </c>
      <c r="K165" s="16"/>
    </row>
    <row r="166" spans="1:15" ht="38.6" x14ac:dyDescent="0.4">
      <c r="A166" s="36">
        <v>140</v>
      </c>
      <c r="B166" s="21" t="s">
        <v>187</v>
      </c>
      <c r="C166" s="22" t="s">
        <v>7</v>
      </c>
      <c r="D166" s="22" t="s">
        <v>135</v>
      </c>
      <c r="E166" s="31">
        <f>E165*D166</f>
        <v>55.8934</v>
      </c>
      <c r="F166" s="102"/>
      <c r="G166" s="101"/>
      <c r="H166" s="101"/>
      <c r="I166" s="106"/>
      <c r="J166" s="101"/>
      <c r="K166" s="3" t="s">
        <v>193</v>
      </c>
      <c r="O166" s="99"/>
    </row>
    <row r="167" spans="1:15" s="17" customFormat="1" x14ac:dyDescent="0.4">
      <c r="A167" s="42">
        <v>141</v>
      </c>
      <c r="B167" s="18" t="s">
        <v>15</v>
      </c>
      <c r="C167" s="19" t="s">
        <v>2</v>
      </c>
      <c r="D167" s="97"/>
      <c r="E167" s="60">
        <v>746.40000000000009</v>
      </c>
      <c r="F167" s="117"/>
      <c r="G167" s="106"/>
      <c r="H167" s="101">
        <f t="shared" si="28"/>
        <v>0</v>
      </c>
      <c r="I167" s="106">
        <f t="shared" si="25"/>
        <v>0</v>
      </c>
      <c r="J167" s="106">
        <f t="shared" si="29"/>
        <v>0</v>
      </c>
      <c r="K167" s="16"/>
    </row>
    <row r="168" spans="1:15" x14ac:dyDescent="0.4">
      <c r="A168" s="36">
        <v>142</v>
      </c>
      <c r="B168" s="21" t="s">
        <v>184</v>
      </c>
      <c r="C168" s="22" t="s">
        <v>2</v>
      </c>
      <c r="D168" s="22" t="s">
        <v>139</v>
      </c>
      <c r="E168" s="27">
        <f>E167*D168</f>
        <v>821.04000000000019</v>
      </c>
      <c r="F168" s="102"/>
      <c r="G168" s="101"/>
      <c r="H168" s="101">
        <f t="shared" si="28"/>
        <v>0</v>
      </c>
      <c r="I168" s="106">
        <f t="shared" si="25"/>
        <v>0</v>
      </c>
      <c r="J168" s="101">
        <f t="shared" si="29"/>
        <v>0</v>
      </c>
      <c r="K168" s="3"/>
    </row>
    <row r="169" spans="1:15" s="17" customFormat="1" x14ac:dyDescent="0.4">
      <c r="A169" s="42">
        <v>143</v>
      </c>
      <c r="B169" s="18" t="s">
        <v>16</v>
      </c>
      <c r="C169" s="19" t="s">
        <v>6</v>
      </c>
      <c r="D169" s="97"/>
      <c r="E169" s="60">
        <v>279.46699999999998</v>
      </c>
      <c r="F169" s="117"/>
      <c r="G169" s="106"/>
      <c r="H169" s="101">
        <f t="shared" si="28"/>
        <v>0</v>
      </c>
      <c r="I169" s="106">
        <f t="shared" si="25"/>
        <v>0</v>
      </c>
      <c r="J169" s="106">
        <f t="shared" si="29"/>
        <v>0</v>
      </c>
      <c r="K169" s="16"/>
    </row>
    <row r="170" spans="1:15" ht="38.6" x14ac:dyDescent="0.4">
      <c r="A170" s="36">
        <v>144</v>
      </c>
      <c r="B170" s="21" t="s">
        <v>191</v>
      </c>
      <c r="C170" s="22" t="s">
        <v>11</v>
      </c>
      <c r="D170" s="22" t="s">
        <v>148</v>
      </c>
      <c r="E170" s="23">
        <f>E169*D170</f>
        <v>894.2944</v>
      </c>
      <c r="F170" s="102"/>
      <c r="G170" s="101"/>
      <c r="H170" s="101"/>
      <c r="I170" s="106"/>
      <c r="J170" s="101"/>
      <c r="K170" s="3" t="s">
        <v>193</v>
      </c>
    </row>
    <row r="171" spans="1:15" s="17" customFormat="1" x14ac:dyDescent="0.4">
      <c r="A171" s="42">
        <v>145</v>
      </c>
      <c r="B171" s="18" t="s">
        <v>17</v>
      </c>
      <c r="C171" s="19" t="s">
        <v>6</v>
      </c>
      <c r="D171" s="97"/>
      <c r="E171" s="60">
        <v>279.46699999999998</v>
      </c>
      <c r="F171" s="117"/>
      <c r="G171" s="106"/>
      <c r="H171" s="101">
        <f t="shared" si="28"/>
        <v>0</v>
      </c>
      <c r="I171" s="106">
        <f t="shared" si="25"/>
        <v>0</v>
      </c>
      <c r="J171" s="106">
        <f t="shared" si="29"/>
        <v>0</v>
      </c>
      <c r="K171" s="16"/>
    </row>
    <row r="172" spans="1:15" s="17" customFormat="1" ht="38.6" x14ac:dyDescent="0.4">
      <c r="A172" s="42">
        <v>146</v>
      </c>
      <c r="B172" s="100" t="s">
        <v>181</v>
      </c>
      <c r="C172" s="22" t="s">
        <v>7</v>
      </c>
      <c r="D172" s="22" t="s">
        <v>149</v>
      </c>
      <c r="E172" s="23">
        <f>E171*D172*0.57</f>
        <v>71.683285499999997</v>
      </c>
      <c r="F172" s="102"/>
      <c r="G172" s="106"/>
      <c r="H172" s="101"/>
      <c r="I172" s="106"/>
      <c r="J172" s="101"/>
      <c r="K172" s="3" t="s">
        <v>193</v>
      </c>
    </row>
    <row r="173" spans="1:15" s="17" customFormat="1" ht="25.75" x14ac:dyDescent="0.4">
      <c r="A173" s="42">
        <v>147</v>
      </c>
      <c r="B173" s="100" t="s">
        <v>182</v>
      </c>
      <c r="C173" s="22" t="s">
        <v>7</v>
      </c>
      <c r="D173" s="22" t="s">
        <v>149</v>
      </c>
      <c r="E173" s="23">
        <f>E171*D173*0.33</f>
        <v>41.500849500000001</v>
      </c>
      <c r="F173" s="102"/>
      <c r="G173" s="106"/>
      <c r="H173" s="101"/>
      <c r="I173" s="106"/>
      <c r="J173" s="101"/>
      <c r="K173" s="3" t="s">
        <v>193</v>
      </c>
    </row>
    <row r="174" spans="1:15" ht="38.6" x14ac:dyDescent="0.4">
      <c r="A174" s="36">
        <v>148</v>
      </c>
      <c r="B174" s="21" t="s">
        <v>183</v>
      </c>
      <c r="C174" s="22" t="s">
        <v>7</v>
      </c>
      <c r="D174" s="22" t="s">
        <v>149</v>
      </c>
      <c r="E174" s="23">
        <f>E171*D174*0.1</f>
        <v>12.576015</v>
      </c>
      <c r="F174" s="102"/>
      <c r="G174" s="101"/>
      <c r="H174" s="101"/>
      <c r="I174" s="106"/>
      <c r="J174" s="101"/>
      <c r="K174" s="3" t="s">
        <v>193</v>
      </c>
    </row>
    <row r="175" spans="1:15" x14ac:dyDescent="0.4">
      <c r="A175" s="43"/>
      <c r="B175" s="8" t="s">
        <v>56</v>
      </c>
      <c r="C175" s="44"/>
      <c r="D175" s="44"/>
      <c r="E175" s="44"/>
      <c r="F175" s="118"/>
      <c r="G175" s="112"/>
      <c r="H175" s="109">
        <f>SUM(H157:H174)</f>
        <v>0</v>
      </c>
      <c r="I175" s="109">
        <f>SUM(I157:I174)</f>
        <v>0</v>
      </c>
      <c r="J175" s="109">
        <f>SUM(J157:J174)</f>
        <v>0</v>
      </c>
      <c r="K175" s="128"/>
    </row>
    <row r="176" spans="1:15" x14ac:dyDescent="0.4">
      <c r="A176" s="45"/>
      <c r="B176" s="10" t="s">
        <v>57</v>
      </c>
      <c r="C176" s="46"/>
      <c r="D176" s="46"/>
      <c r="E176" s="46"/>
      <c r="F176" s="119"/>
      <c r="G176" s="110"/>
      <c r="H176" s="110"/>
      <c r="I176" s="127"/>
      <c r="J176" s="110"/>
      <c r="K176" s="129"/>
    </row>
    <row r="177" spans="1:11" s="17" customFormat="1" x14ac:dyDescent="0.4">
      <c r="A177" s="42">
        <v>149</v>
      </c>
      <c r="B177" s="63" t="s">
        <v>5</v>
      </c>
      <c r="C177" s="64" t="s">
        <v>6</v>
      </c>
      <c r="D177" s="65"/>
      <c r="E177" s="65">
        <v>11</v>
      </c>
      <c r="F177" s="117"/>
      <c r="G177" s="106"/>
      <c r="H177" s="101">
        <f t="shared" ref="H177:H192" si="30">F177*E177</f>
        <v>0</v>
      </c>
      <c r="I177" s="106">
        <f t="shared" si="25"/>
        <v>0</v>
      </c>
      <c r="J177" s="106">
        <f t="shared" ref="J177:J192" si="31">H177+I177</f>
        <v>0</v>
      </c>
      <c r="K177" s="16"/>
    </row>
    <row r="178" spans="1:11" ht="38.6" x14ac:dyDescent="0.4">
      <c r="A178" s="36">
        <v>150</v>
      </c>
      <c r="B178" s="21" t="s">
        <v>187</v>
      </c>
      <c r="C178" s="66" t="s">
        <v>7</v>
      </c>
      <c r="D178" s="67">
        <v>0.04</v>
      </c>
      <c r="E178" s="67">
        <f>E177*D178</f>
        <v>0.44</v>
      </c>
      <c r="F178" s="102"/>
      <c r="G178" s="101"/>
      <c r="H178" s="101"/>
      <c r="I178" s="106"/>
      <c r="J178" s="101"/>
      <c r="K178" s="3" t="s">
        <v>193</v>
      </c>
    </row>
    <row r="179" spans="1:11" s="17" customFormat="1" x14ac:dyDescent="0.4">
      <c r="A179" s="42">
        <v>151</v>
      </c>
      <c r="B179" s="47" t="s">
        <v>31</v>
      </c>
      <c r="C179" s="68" t="s">
        <v>12</v>
      </c>
      <c r="D179" s="69"/>
      <c r="E179" s="69">
        <v>11</v>
      </c>
      <c r="F179" s="117"/>
      <c r="G179" s="106"/>
      <c r="H179" s="101">
        <f t="shared" si="30"/>
        <v>0</v>
      </c>
      <c r="I179" s="106">
        <f t="shared" si="25"/>
        <v>0</v>
      </c>
      <c r="J179" s="106">
        <f t="shared" si="31"/>
        <v>0</v>
      </c>
      <c r="K179" s="16"/>
    </row>
    <row r="180" spans="1:11" ht="25.75" x14ac:dyDescent="0.4">
      <c r="A180" s="36">
        <v>152</v>
      </c>
      <c r="B180" s="53" t="s">
        <v>171</v>
      </c>
      <c r="C180" s="70" t="s">
        <v>9</v>
      </c>
      <c r="D180" s="71">
        <f>0.05*1.05</f>
        <v>5.2500000000000005E-2</v>
      </c>
      <c r="E180" s="72">
        <f>E179*D180</f>
        <v>0.57750000000000001</v>
      </c>
      <c r="F180" s="102"/>
      <c r="G180" s="101"/>
      <c r="H180" s="101"/>
      <c r="I180" s="106"/>
      <c r="J180" s="101"/>
      <c r="K180" s="3" t="s">
        <v>193</v>
      </c>
    </row>
    <row r="181" spans="1:11" x14ac:dyDescent="0.4">
      <c r="A181" s="36">
        <v>153</v>
      </c>
      <c r="B181" s="53" t="s">
        <v>165</v>
      </c>
      <c r="C181" s="70" t="s">
        <v>10</v>
      </c>
      <c r="D181" s="126">
        <v>8</v>
      </c>
      <c r="E181" s="72">
        <f>E179*D181</f>
        <v>88</v>
      </c>
      <c r="F181" s="102"/>
      <c r="G181" s="101"/>
      <c r="H181" s="101">
        <f t="shared" si="30"/>
        <v>0</v>
      </c>
      <c r="I181" s="106">
        <f t="shared" si="25"/>
        <v>0</v>
      </c>
      <c r="J181" s="101">
        <f t="shared" si="31"/>
        <v>0</v>
      </c>
      <c r="K181" s="3"/>
    </row>
    <row r="182" spans="1:11" ht="25.75" x14ac:dyDescent="0.4">
      <c r="A182" s="36">
        <v>154</v>
      </c>
      <c r="B182" s="21" t="s">
        <v>188</v>
      </c>
      <c r="C182" s="70" t="s">
        <v>11</v>
      </c>
      <c r="D182" s="72">
        <v>6</v>
      </c>
      <c r="E182" s="72">
        <f>E179*D182</f>
        <v>66</v>
      </c>
      <c r="F182" s="102"/>
      <c r="G182" s="101"/>
      <c r="H182" s="101"/>
      <c r="I182" s="106"/>
      <c r="J182" s="101"/>
      <c r="K182" s="3" t="s">
        <v>193</v>
      </c>
    </row>
    <row r="183" spans="1:11" s="17" customFormat="1" x14ac:dyDescent="0.4">
      <c r="A183" s="42">
        <v>155</v>
      </c>
      <c r="B183" s="63" t="s">
        <v>13</v>
      </c>
      <c r="C183" s="64" t="s">
        <v>6</v>
      </c>
      <c r="D183" s="65"/>
      <c r="E183" s="65">
        <v>16.5</v>
      </c>
      <c r="F183" s="117"/>
      <c r="G183" s="106"/>
      <c r="H183" s="101">
        <f t="shared" si="30"/>
        <v>0</v>
      </c>
      <c r="I183" s="106">
        <f t="shared" si="25"/>
        <v>0</v>
      </c>
      <c r="J183" s="106">
        <f t="shared" si="31"/>
        <v>0</v>
      </c>
      <c r="K183" s="16"/>
    </row>
    <row r="184" spans="1:11" ht="38.6" x14ac:dyDescent="0.4">
      <c r="A184" s="36">
        <v>156</v>
      </c>
      <c r="B184" s="21" t="s">
        <v>189</v>
      </c>
      <c r="C184" s="66" t="s">
        <v>11</v>
      </c>
      <c r="D184" s="67">
        <v>6</v>
      </c>
      <c r="E184" s="67">
        <f>E183*D184</f>
        <v>99</v>
      </c>
      <c r="F184" s="102"/>
      <c r="G184" s="101"/>
      <c r="H184" s="101"/>
      <c r="I184" s="106"/>
      <c r="J184" s="101"/>
      <c r="K184" s="3" t="s">
        <v>193</v>
      </c>
    </row>
    <row r="185" spans="1:11" ht="25.75" x14ac:dyDescent="0.4">
      <c r="A185" s="36">
        <v>157</v>
      </c>
      <c r="B185" s="21" t="s">
        <v>190</v>
      </c>
      <c r="C185" s="66" t="s">
        <v>12</v>
      </c>
      <c r="D185" s="67">
        <v>1.2</v>
      </c>
      <c r="E185" s="67">
        <f>E183*D185</f>
        <v>19.8</v>
      </c>
      <c r="F185" s="102"/>
      <c r="G185" s="101"/>
      <c r="H185" s="101"/>
      <c r="I185" s="106"/>
      <c r="J185" s="101"/>
      <c r="K185" s="3" t="s">
        <v>193</v>
      </c>
    </row>
    <row r="186" spans="1:11" s="17" customFormat="1" x14ac:dyDescent="0.4">
      <c r="A186" s="42">
        <v>158</v>
      </c>
      <c r="B186" s="63" t="s">
        <v>14</v>
      </c>
      <c r="C186" s="64" t="s">
        <v>6</v>
      </c>
      <c r="D186" s="65"/>
      <c r="E186" s="65">
        <v>16.5</v>
      </c>
      <c r="F186" s="117"/>
      <c r="G186" s="106"/>
      <c r="H186" s="101">
        <f t="shared" si="30"/>
        <v>0</v>
      </c>
      <c r="I186" s="106">
        <f t="shared" si="25"/>
        <v>0</v>
      </c>
      <c r="J186" s="106">
        <f t="shared" si="31"/>
        <v>0</v>
      </c>
      <c r="K186" s="16"/>
    </row>
    <row r="187" spans="1:11" ht="38.6" x14ac:dyDescent="0.4">
      <c r="A187" s="36">
        <v>159</v>
      </c>
      <c r="B187" s="21" t="s">
        <v>187</v>
      </c>
      <c r="C187" s="66" t="s">
        <v>7</v>
      </c>
      <c r="D187" s="67">
        <v>0.2</v>
      </c>
      <c r="E187" s="67">
        <f>E186*D187</f>
        <v>3.3000000000000003</v>
      </c>
      <c r="F187" s="102"/>
      <c r="G187" s="101"/>
      <c r="H187" s="101"/>
      <c r="I187" s="106"/>
      <c r="J187" s="101"/>
      <c r="K187" s="3" t="s">
        <v>193</v>
      </c>
    </row>
    <row r="188" spans="1:11" s="17" customFormat="1" x14ac:dyDescent="0.4">
      <c r="A188" s="42">
        <v>160</v>
      </c>
      <c r="B188" s="63" t="s">
        <v>15</v>
      </c>
      <c r="C188" s="64" t="s">
        <v>2</v>
      </c>
      <c r="D188" s="65"/>
      <c r="E188" s="65">
        <v>47.2</v>
      </c>
      <c r="F188" s="117"/>
      <c r="G188" s="106"/>
      <c r="H188" s="101">
        <f t="shared" si="30"/>
        <v>0</v>
      </c>
      <c r="I188" s="106">
        <f t="shared" si="25"/>
        <v>0</v>
      </c>
      <c r="J188" s="106">
        <f t="shared" si="31"/>
        <v>0</v>
      </c>
      <c r="K188" s="16"/>
    </row>
    <row r="189" spans="1:11" x14ac:dyDescent="0.4">
      <c r="A189" s="36">
        <v>161</v>
      </c>
      <c r="B189" s="21" t="s">
        <v>184</v>
      </c>
      <c r="C189" s="22" t="s">
        <v>2</v>
      </c>
      <c r="D189" s="22" t="s">
        <v>139</v>
      </c>
      <c r="E189" s="23">
        <f>E188*D189</f>
        <v>51.920000000000009</v>
      </c>
      <c r="F189" s="102"/>
      <c r="G189" s="101"/>
      <c r="H189" s="101">
        <f t="shared" si="30"/>
        <v>0</v>
      </c>
      <c r="I189" s="106">
        <f t="shared" si="25"/>
        <v>0</v>
      </c>
      <c r="J189" s="101">
        <f t="shared" si="31"/>
        <v>0</v>
      </c>
      <c r="K189" s="3"/>
    </row>
    <row r="190" spans="1:11" s="17" customFormat="1" x14ac:dyDescent="0.4">
      <c r="A190" s="42">
        <v>162</v>
      </c>
      <c r="B190" s="63" t="s">
        <v>16</v>
      </c>
      <c r="C190" s="64" t="s">
        <v>6</v>
      </c>
      <c r="D190" s="65"/>
      <c r="E190" s="65">
        <v>8.25</v>
      </c>
      <c r="F190" s="117"/>
      <c r="G190" s="106"/>
      <c r="H190" s="101">
        <f t="shared" si="30"/>
        <v>0</v>
      </c>
      <c r="I190" s="106">
        <f t="shared" si="25"/>
        <v>0</v>
      </c>
      <c r="J190" s="106">
        <f t="shared" si="31"/>
        <v>0</v>
      </c>
      <c r="K190" s="16"/>
    </row>
    <row r="191" spans="1:11" ht="38.6" x14ac:dyDescent="0.4">
      <c r="A191" s="36">
        <v>163</v>
      </c>
      <c r="B191" s="21" t="s">
        <v>191</v>
      </c>
      <c r="C191" s="66" t="s">
        <v>11</v>
      </c>
      <c r="D191" s="67">
        <v>3.2</v>
      </c>
      <c r="E191" s="67">
        <f>E190*D191</f>
        <v>26.400000000000002</v>
      </c>
      <c r="F191" s="102"/>
      <c r="G191" s="101"/>
      <c r="H191" s="101"/>
      <c r="I191" s="106"/>
      <c r="J191" s="101"/>
      <c r="K191" s="3" t="s">
        <v>193</v>
      </c>
    </row>
    <row r="192" spans="1:11" s="17" customFormat="1" x14ac:dyDescent="0.4">
      <c r="A192" s="42">
        <v>164</v>
      </c>
      <c r="B192" s="63" t="s">
        <v>58</v>
      </c>
      <c r="C192" s="64" t="s">
        <v>6</v>
      </c>
      <c r="D192" s="65"/>
      <c r="E192" s="65">
        <v>8.25</v>
      </c>
      <c r="F192" s="117"/>
      <c r="G192" s="106"/>
      <c r="H192" s="101">
        <f t="shared" si="30"/>
        <v>0</v>
      </c>
      <c r="I192" s="106">
        <f t="shared" si="25"/>
        <v>0</v>
      </c>
      <c r="J192" s="106">
        <f t="shared" si="31"/>
        <v>0</v>
      </c>
      <c r="K192" s="16"/>
    </row>
    <row r="193" spans="1:11" s="17" customFormat="1" ht="38.6" x14ac:dyDescent="0.4">
      <c r="A193" s="36">
        <v>165</v>
      </c>
      <c r="B193" s="100" t="s">
        <v>181</v>
      </c>
      <c r="C193" s="22" t="s">
        <v>7</v>
      </c>
      <c r="D193" s="22" t="s">
        <v>149</v>
      </c>
      <c r="E193" s="23">
        <f>E192*D193*0.57</f>
        <v>2.1161249999999998</v>
      </c>
      <c r="F193" s="102"/>
      <c r="G193" s="106"/>
      <c r="H193" s="101"/>
      <c r="I193" s="106"/>
      <c r="J193" s="101"/>
      <c r="K193" s="3" t="s">
        <v>193</v>
      </c>
    </row>
    <row r="194" spans="1:11" s="17" customFormat="1" ht="25.75" x14ac:dyDescent="0.4">
      <c r="A194" s="36">
        <v>166</v>
      </c>
      <c r="B194" s="100" t="s">
        <v>182</v>
      </c>
      <c r="C194" s="22" t="s">
        <v>7</v>
      </c>
      <c r="D194" s="22" t="s">
        <v>149</v>
      </c>
      <c r="E194" s="23">
        <f>E192*D194*0.33</f>
        <v>1.225125</v>
      </c>
      <c r="F194" s="102"/>
      <c r="G194" s="106"/>
      <c r="H194" s="101"/>
      <c r="I194" s="106"/>
      <c r="J194" s="101"/>
      <c r="K194" s="3" t="s">
        <v>193</v>
      </c>
    </row>
    <row r="195" spans="1:11" ht="38.6" x14ac:dyDescent="0.4">
      <c r="A195" s="36">
        <v>167</v>
      </c>
      <c r="B195" s="21" t="s">
        <v>183</v>
      </c>
      <c r="C195" s="22" t="s">
        <v>7</v>
      </c>
      <c r="D195" s="22" t="s">
        <v>149</v>
      </c>
      <c r="E195" s="23">
        <f>E192*D195*0.1</f>
        <v>0.37125000000000002</v>
      </c>
      <c r="F195" s="102"/>
      <c r="G195" s="101"/>
      <c r="H195" s="101"/>
      <c r="I195" s="106"/>
      <c r="J195" s="101"/>
      <c r="K195" s="3" t="s">
        <v>193</v>
      </c>
    </row>
    <row r="196" spans="1:11" x14ac:dyDescent="0.4">
      <c r="A196" s="43"/>
      <c r="B196" s="8" t="s">
        <v>59</v>
      </c>
      <c r="C196" s="44"/>
      <c r="D196" s="44"/>
      <c r="E196" s="44"/>
      <c r="F196" s="118"/>
      <c r="G196" s="112"/>
      <c r="H196" s="109">
        <f>SUM(H177:H195)</f>
        <v>0</v>
      </c>
      <c r="I196" s="109">
        <f>SUM(I177:I195)</f>
        <v>0</v>
      </c>
      <c r="J196" s="109">
        <f>SUM(J177:J195)</f>
        <v>0</v>
      </c>
      <c r="K196" s="128"/>
    </row>
    <row r="197" spans="1:11" x14ac:dyDescent="0.4">
      <c r="A197" s="45"/>
      <c r="B197" s="9" t="s">
        <v>60</v>
      </c>
      <c r="C197" s="57"/>
      <c r="D197" s="57"/>
      <c r="E197" s="57"/>
      <c r="F197" s="119"/>
      <c r="G197" s="110"/>
      <c r="H197" s="110"/>
      <c r="I197" s="127"/>
      <c r="J197" s="110"/>
      <c r="K197" s="129"/>
    </row>
    <row r="198" spans="1:11" s="17" customFormat="1" x14ac:dyDescent="0.4">
      <c r="A198" s="42">
        <v>168</v>
      </c>
      <c r="B198" s="18" t="s">
        <v>61</v>
      </c>
      <c r="C198" s="19" t="s">
        <v>6</v>
      </c>
      <c r="D198" s="19"/>
      <c r="E198" s="20">
        <v>2000.3833999999999</v>
      </c>
      <c r="F198" s="117"/>
      <c r="G198" s="106"/>
      <c r="H198" s="101">
        <f>F198*E198</f>
        <v>0</v>
      </c>
      <c r="I198" s="106">
        <f t="shared" ref="I198:I211" si="32">G198*E198</f>
        <v>0</v>
      </c>
      <c r="J198" s="106">
        <f t="shared" ref="J198:J211" si="33">H198+I198</f>
        <v>0</v>
      </c>
      <c r="K198" s="16"/>
    </row>
    <row r="199" spans="1:11" ht="25.75" x14ac:dyDescent="0.4">
      <c r="A199" s="36">
        <v>169</v>
      </c>
      <c r="B199" s="53" t="s">
        <v>125</v>
      </c>
      <c r="C199" s="22" t="s">
        <v>9</v>
      </c>
      <c r="D199" s="31">
        <f>0.1*1.05</f>
        <v>0.10500000000000001</v>
      </c>
      <c r="E199" s="27">
        <f>D199*E198</f>
        <v>210.04025700000003</v>
      </c>
      <c r="F199" s="102"/>
      <c r="G199" s="101"/>
      <c r="H199" s="101"/>
      <c r="I199" s="106"/>
      <c r="J199" s="101"/>
      <c r="K199" s="3" t="s">
        <v>193</v>
      </c>
    </row>
    <row r="200" spans="1:11" x14ac:dyDescent="0.4">
      <c r="A200" s="36">
        <v>170</v>
      </c>
      <c r="B200" s="21" t="s">
        <v>37</v>
      </c>
      <c r="C200" s="22" t="s">
        <v>10</v>
      </c>
      <c r="D200" s="124" t="s">
        <v>136</v>
      </c>
      <c r="E200" s="26">
        <f>D200*E198</f>
        <v>16003.0672</v>
      </c>
      <c r="F200" s="102"/>
      <c r="G200" s="101"/>
      <c r="H200" s="101">
        <f t="shared" ref="H200:H211" si="34">F200*E200</f>
        <v>0</v>
      </c>
      <c r="I200" s="106">
        <f t="shared" si="32"/>
        <v>0</v>
      </c>
      <c r="J200" s="101">
        <f t="shared" si="33"/>
        <v>0</v>
      </c>
      <c r="K200" s="3"/>
    </row>
    <row r="201" spans="1:11" ht="25.75" x14ac:dyDescent="0.4">
      <c r="A201" s="36">
        <v>171</v>
      </c>
      <c r="B201" s="21" t="s">
        <v>188</v>
      </c>
      <c r="C201" s="22" t="s">
        <v>11</v>
      </c>
      <c r="D201" s="22" t="s">
        <v>137</v>
      </c>
      <c r="E201" s="27">
        <f>D201*E198</f>
        <v>12002.3004</v>
      </c>
      <c r="F201" s="102"/>
      <c r="G201" s="101"/>
      <c r="H201" s="101"/>
      <c r="I201" s="106"/>
      <c r="J201" s="101"/>
      <c r="K201" s="3" t="s">
        <v>193</v>
      </c>
    </row>
    <row r="202" spans="1:11" s="17" customFormat="1" x14ac:dyDescent="0.4">
      <c r="A202" s="42">
        <v>172</v>
      </c>
      <c r="B202" s="18" t="s">
        <v>13</v>
      </c>
      <c r="C202" s="19" t="s">
        <v>6</v>
      </c>
      <c r="D202" s="19"/>
      <c r="E202" s="20">
        <v>2458.9124000000002</v>
      </c>
      <c r="F202" s="117"/>
      <c r="G202" s="106"/>
      <c r="H202" s="101">
        <f t="shared" si="34"/>
        <v>0</v>
      </c>
      <c r="I202" s="106">
        <f t="shared" si="32"/>
        <v>0</v>
      </c>
      <c r="J202" s="106">
        <f t="shared" si="33"/>
        <v>0</v>
      </c>
      <c r="K202" s="16"/>
    </row>
    <row r="203" spans="1:11" ht="38.6" x14ac:dyDescent="0.4">
      <c r="A203" s="36">
        <v>173</v>
      </c>
      <c r="B203" s="21" t="s">
        <v>189</v>
      </c>
      <c r="C203" s="22" t="s">
        <v>11</v>
      </c>
      <c r="D203" s="22" t="s">
        <v>137</v>
      </c>
      <c r="E203" s="27">
        <f>E202*D203</f>
        <v>14753.474400000001</v>
      </c>
      <c r="F203" s="102"/>
      <c r="G203" s="101"/>
      <c r="H203" s="101"/>
      <c r="I203" s="106"/>
      <c r="J203" s="101"/>
      <c r="K203" s="3" t="s">
        <v>193</v>
      </c>
    </row>
    <row r="204" spans="1:11" ht="25.75" x14ac:dyDescent="0.4">
      <c r="A204" s="36">
        <v>174</v>
      </c>
      <c r="B204" s="21" t="s">
        <v>190</v>
      </c>
      <c r="C204" s="22" t="s">
        <v>12</v>
      </c>
      <c r="D204" s="22" t="s">
        <v>147</v>
      </c>
      <c r="E204" s="27">
        <f>E202*D204</f>
        <v>2950.69488</v>
      </c>
      <c r="F204" s="102"/>
      <c r="G204" s="101"/>
      <c r="H204" s="101"/>
      <c r="I204" s="106"/>
      <c r="J204" s="101"/>
      <c r="K204" s="3" t="s">
        <v>193</v>
      </c>
    </row>
    <row r="205" spans="1:11" s="17" customFormat="1" x14ac:dyDescent="0.4">
      <c r="A205" s="42">
        <v>175</v>
      </c>
      <c r="B205" s="18" t="s">
        <v>14</v>
      </c>
      <c r="C205" s="19" t="s">
        <v>6</v>
      </c>
      <c r="D205" s="19"/>
      <c r="E205" s="20">
        <v>2458.9124000000002</v>
      </c>
      <c r="F205" s="117"/>
      <c r="G205" s="106"/>
      <c r="H205" s="101">
        <f t="shared" si="34"/>
        <v>0</v>
      </c>
      <c r="I205" s="106">
        <f t="shared" si="32"/>
        <v>0</v>
      </c>
      <c r="J205" s="106">
        <f t="shared" si="33"/>
        <v>0</v>
      </c>
      <c r="K205" s="16"/>
    </row>
    <row r="206" spans="1:11" ht="38.6" x14ac:dyDescent="0.4">
      <c r="A206" s="36">
        <v>176</v>
      </c>
      <c r="B206" s="21" t="s">
        <v>187</v>
      </c>
      <c r="C206" s="22" t="s">
        <v>7</v>
      </c>
      <c r="D206" s="22" t="s">
        <v>135</v>
      </c>
      <c r="E206" s="23">
        <f>E205*D206</f>
        <v>491.78248000000008</v>
      </c>
      <c r="F206" s="102"/>
      <c r="G206" s="101"/>
      <c r="H206" s="101"/>
      <c r="I206" s="106"/>
      <c r="J206" s="101"/>
      <c r="K206" s="3" t="s">
        <v>193</v>
      </c>
    </row>
    <row r="207" spans="1:11" s="17" customFormat="1" x14ac:dyDescent="0.4">
      <c r="A207" s="42">
        <v>177</v>
      </c>
      <c r="B207" s="18" t="s">
        <v>15</v>
      </c>
      <c r="C207" s="19" t="s">
        <v>2</v>
      </c>
      <c r="D207" s="19"/>
      <c r="E207" s="20">
        <v>4585.2900000000009</v>
      </c>
      <c r="F207" s="117"/>
      <c r="G207" s="106"/>
      <c r="H207" s="101">
        <f t="shared" si="34"/>
        <v>0</v>
      </c>
      <c r="I207" s="106">
        <f t="shared" si="32"/>
        <v>0</v>
      </c>
      <c r="J207" s="106">
        <f t="shared" si="33"/>
        <v>0</v>
      </c>
      <c r="K207" s="16"/>
    </row>
    <row r="208" spans="1:11" x14ac:dyDescent="0.4">
      <c r="A208" s="36">
        <v>178</v>
      </c>
      <c r="B208" s="21" t="s">
        <v>184</v>
      </c>
      <c r="C208" s="22" t="s">
        <v>2</v>
      </c>
      <c r="D208" s="22" t="s">
        <v>139</v>
      </c>
      <c r="E208" s="23">
        <f>E207*D208</f>
        <v>5043.8190000000013</v>
      </c>
      <c r="F208" s="102"/>
      <c r="G208" s="101"/>
      <c r="H208" s="101">
        <f t="shared" si="34"/>
        <v>0</v>
      </c>
      <c r="I208" s="106">
        <f t="shared" si="32"/>
        <v>0</v>
      </c>
      <c r="J208" s="101">
        <f t="shared" si="33"/>
        <v>0</v>
      </c>
      <c r="K208" s="3"/>
    </row>
    <row r="209" spans="1:11" s="17" customFormat="1" x14ac:dyDescent="0.4">
      <c r="A209" s="42">
        <v>179</v>
      </c>
      <c r="B209" s="18" t="s">
        <v>16</v>
      </c>
      <c r="C209" s="19" t="s">
        <v>6</v>
      </c>
      <c r="D209" s="19"/>
      <c r="E209" s="20">
        <v>2458.9124000000002</v>
      </c>
      <c r="F209" s="117"/>
      <c r="G209" s="106"/>
      <c r="H209" s="101">
        <f t="shared" si="34"/>
        <v>0</v>
      </c>
      <c r="I209" s="106">
        <f t="shared" si="32"/>
        <v>0</v>
      </c>
      <c r="J209" s="106">
        <f t="shared" si="33"/>
        <v>0</v>
      </c>
      <c r="K209" s="16"/>
    </row>
    <row r="210" spans="1:11" ht="38.6" x14ac:dyDescent="0.4">
      <c r="A210" s="36">
        <v>180</v>
      </c>
      <c r="B210" s="21" t="s">
        <v>191</v>
      </c>
      <c r="C210" s="22" t="s">
        <v>11</v>
      </c>
      <c r="D210" s="22" t="s">
        <v>148</v>
      </c>
      <c r="E210" s="27">
        <f>E209*D210</f>
        <v>7868.5196800000012</v>
      </c>
      <c r="F210" s="102"/>
      <c r="G210" s="101"/>
      <c r="H210" s="101"/>
      <c r="I210" s="106"/>
      <c r="J210" s="101"/>
      <c r="K210" s="3" t="s">
        <v>193</v>
      </c>
    </row>
    <row r="211" spans="1:11" s="17" customFormat="1" x14ac:dyDescent="0.4">
      <c r="A211" s="42">
        <v>181</v>
      </c>
      <c r="B211" s="18" t="s">
        <v>17</v>
      </c>
      <c r="C211" s="19" t="s">
        <v>6</v>
      </c>
      <c r="D211" s="19"/>
      <c r="E211" s="20">
        <v>2458.9124000000002</v>
      </c>
      <c r="F211" s="117"/>
      <c r="G211" s="106"/>
      <c r="H211" s="101">
        <f t="shared" si="34"/>
        <v>0</v>
      </c>
      <c r="I211" s="106">
        <f t="shared" si="32"/>
        <v>0</v>
      </c>
      <c r="J211" s="106">
        <f t="shared" si="33"/>
        <v>0</v>
      </c>
      <c r="K211" s="16"/>
    </row>
    <row r="212" spans="1:11" s="17" customFormat="1" ht="38.6" x14ac:dyDescent="0.4">
      <c r="A212" s="36">
        <v>182</v>
      </c>
      <c r="B212" s="100" t="s">
        <v>181</v>
      </c>
      <c r="C212" s="22" t="s">
        <v>7</v>
      </c>
      <c r="D212" s="22" t="s">
        <v>149</v>
      </c>
      <c r="E212" s="23">
        <f>E211*D212*0.57</f>
        <v>630.71103059999996</v>
      </c>
      <c r="F212" s="102"/>
      <c r="G212" s="106"/>
      <c r="H212" s="101"/>
      <c r="I212" s="106"/>
      <c r="J212" s="101"/>
      <c r="K212" s="3" t="s">
        <v>193</v>
      </c>
    </row>
    <row r="213" spans="1:11" s="17" customFormat="1" ht="25.75" x14ac:dyDescent="0.4">
      <c r="A213" s="36">
        <v>183</v>
      </c>
      <c r="B213" s="100" t="s">
        <v>182</v>
      </c>
      <c r="C213" s="22" t="s">
        <v>7</v>
      </c>
      <c r="D213" s="22" t="s">
        <v>149</v>
      </c>
      <c r="E213" s="23">
        <f>E211*D213*0.33</f>
        <v>365.14849140000007</v>
      </c>
      <c r="F213" s="102"/>
      <c r="G213" s="106"/>
      <c r="H213" s="101"/>
      <c r="I213" s="106"/>
      <c r="J213" s="101"/>
      <c r="K213" s="3" t="s">
        <v>193</v>
      </c>
    </row>
    <row r="214" spans="1:11" ht="38.6" x14ac:dyDescent="0.4">
      <c r="A214" s="36">
        <v>184</v>
      </c>
      <c r="B214" s="21" t="s">
        <v>183</v>
      </c>
      <c r="C214" s="22" t="s">
        <v>7</v>
      </c>
      <c r="D214" s="22" t="s">
        <v>149</v>
      </c>
      <c r="E214" s="23">
        <f>E211*D214*0.1</f>
        <v>110.65105800000002</v>
      </c>
      <c r="F214" s="102"/>
      <c r="G214" s="101"/>
      <c r="H214" s="101"/>
      <c r="I214" s="106"/>
      <c r="J214" s="101"/>
      <c r="K214" s="3" t="s">
        <v>193</v>
      </c>
    </row>
    <row r="215" spans="1:11" x14ac:dyDescent="0.4">
      <c r="A215" s="43"/>
      <c r="B215" s="8" t="s">
        <v>62</v>
      </c>
      <c r="C215" s="44"/>
      <c r="D215" s="44"/>
      <c r="E215" s="44"/>
      <c r="F215" s="118"/>
      <c r="G215" s="112"/>
      <c r="H215" s="109">
        <f>SUM(H198:H214)</f>
        <v>0</v>
      </c>
      <c r="I215" s="109">
        <f>SUM(I198:I214)</f>
        <v>0</v>
      </c>
      <c r="J215" s="109">
        <f>SUM(J198:J214)</f>
        <v>0</v>
      </c>
      <c r="K215" s="128"/>
    </row>
    <row r="216" spans="1:11" x14ac:dyDescent="0.4">
      <c r="A216" s="45"/>
      <c r="B216" s="9" t="s">
        <v>63</v>
      </c>
      <c r="C216" s="57"/>
      <c r="D216" s="57"/>
      <c r="E216" s="57"/>
      <c r="F216" s="119"/>
      <c r="G216" s="110"/>
      <c r="H216" s="110"/>
      <c r="I216" s="110"/>
      <c r="J216" s="110"/>
      <c r="K216" s="129"/>
    </row>
    <row r="217" spans="1:11" s="17" customFormat="1" x14ac:dyDescent="0.4">
      <c r="A217" s="42">
        <v>185</v>
      </c>
      <c r="B217" s="18" t="s">
        <v>64</v>
      </c>
      <c r="C217" s="19" t="s">
        <v>2</v>
      </c>
      <c r="D217" s="19"/>
      <c r="E217" s="20">
        <v>3502.7799999999997</v>
      </c>
      <c r="F217" s="117"/>
      <c r="G217" s="106"/>
      <c r="H217" s="106"/>
      <c r="I217" s="106">
        <f t="shared" ref="I217:I229" si="35">G217*E217</f>
        <v>0</v>
      </c>
      <c r="J217" s="106">
        <f t="shared" ref="J217:J229" si="36">H217+I217</f>
        <v>0</v>
      </c>
      <c r="K217" s="16"/>
    </row>
    <row r="218" spans="1:11" x14ac:dyDescent="0.4">
      <c r="A218" s="36">
        <v>186</v>
      </c>
      <c r="B218" s="21" t="s">
        <v>65</v>
      </c>
      <c r="C218" s="22" t="s">
        <v>2</v>
      </c>
      <c r="D218" s="22" t="s">
        <v>144</v>
      </c>
      <c r="E218" s="23">
        <f>E217*D218</f>
        <v>3502.7799999999997</v>
      </c>
      <c r="F218" s="102"/>
      <c r="G218" s="101"/>
      <c r="H218" s="101">
        <f t="shared" ref="H218:H229" si="37">F218*E218</f>
        <v>0</v>
      </c>
      <c r="I218" s="106">
        <f t="shared" si="35"/>
        <v>0</v>
      </c>
      <c r="J218" s="101">
        <f t="shared" si="36"/>
        <v>0</v>
      </c>
      <c r="K218" s="3"/>
    </row>
    <row r="219" spans="1:11" x14ac:dyDescent="0.4">
      <c r="A219" s="36">
        <v>187</v>
      </c>
      <c r="B219" s="21" t="s">
        <v>167</v>
      </c>
      <c r="C219" s="22" t="s">
        <v>10</v>
      </c>
      <c r="D219" s="124" t="s">
        <v>146</v>
      </c>
      <c r="E219" s="26">
        <f>E217*D219</f>
        <v>10508.34</v>
      </c>
      <c r="F219" s="102"/>
      <c r="G219" s="101"/>
      <c r="H219" s="101">
        <f t="shared" si="37"/>
        <v>0</v>
      </c>
      <c r="I219" s="106">
        <f t="shared" si="35"/>
        <v>0</v>
      </c>
      <c r="J219" s="101">
        <f t="shared" si="36"/>
        <v>0</v>
      </c>
      <c r="K219" s="3"/>
    </row>
    <row r="220" spans="1:11" s="17" customFormat="1" x14ac:dyDescent="0.4">
      <c r="A220" s="42">
        <v>188</v>
      </c>
      <c r="B220" s="18" t="s">
        <v>13</v>
      </c>
      <c r="C220" s="19" t="s">
        <v>6</v>
      </c>
      <c r="D220" s="19"/>
      <c r="E220" s="60">
        <v>695.34799999999996</v>
      </c>
      <c r="F220" s="117"/>
      <c r="G220" s="106"/>
      <c r="H220" s="101">
        <f t="shared" si="37"/>
        <v>0</v>
      </c>
      <c r="I220" s="106">
        <f t="shared" si="35"/>
        <v>0</v>
      </c>
      <c r="J220" s="106">
        <f t="shared" si="36"/>
        <v>0</v>
      </c>
      <c r="K220" s="16"/>
    </row>
    <row r="221" spans="1:11" ht="38.6" x14ac:dyDescent="0.4">
      <c r="A221" s="36">
        <v>189</v>
      </c>
      <c r="B221" s="21" t="s">
        <v>189</v>
      </c>
      <c r="C221" s="22" t="s">
        <v>11</v>
      </c>
      <c r="D221" s="22" t="s">
        <v>137</v>
      </c>
      <c r="E221" s="27">
        <f>E220*D221</f>
        <v>4172.0879999999997</v>
      </c>
      <c r="F221" s="102"/>
      <c r="G221" s="101"/>
      <c r="H221" s="101"/>
      <c r="I221" s="106"/>
      <c r="J221" s="101"/>
      <c r="K221" s="3" t="s">
        <v>193</v>
      </c>
    </row>
    <row r="222" spans="1:11" ht="25.75" x14ac:dyDescent="0.4">
      <c r="A222" s="36">
        <v>190</v>
      </c>
      <c r="B222" s="21" t="s">
        <v>190</v>
      </c>
      <c r="C222" s="22" t="s">
        <v>12</v>
      </c>
      <c r="D222" s="22" t="s">
        <v>147</v>
      </c>
      <c r="E222" s="27">
        <f>E220*D222</f>
        <v>834.41759999999988</v>
      </c>
      <c r="F222" s="102"/>
      <c r="G222" s="101"/>
      <c r="H222" s="101"/>
      <c r="I222" s="106"/>
      <c r="J222" s="101"/>
      <c r="K222" s="3" t="s">
        <v>193</v>
      </c>
    </row>
    <row r="223" spans="1:11" s="17" customFormat="1" x14ac:dyDescent="0.4">
      <c r="A223" s="42">
        <v>191</v>
      </c>
      <c r="B223" s="18" t="s">
        <v>14</v>
      </c>
      <c r="C223" s="19" t="s">
        <v>6</v>
      </c>
      <c r="D223" s="19"/>
      <c r="E223" s="24">
        <v>695.34799999999996</v>
      </c>
      <c r="F223" s="117"/>
      <c r="G223" s="106"/>
      <c r="H223" s="101">
        <f t="shared" si="37"/>
        <v>0</v>
      </c>
      <c r="I223" s="106">
        <f t="shared" si="35"/>
        <v>0</v>
      </c>
      <c r="J223" s="106">
        <f t="shared" si="36"/>
        <v>0</v>
      </c>
      <c r="K223" s="16"/>
    </row>
    <row r="224" spans="1:11" ht="38.6" x14ac:dyDescent="0.4">
      <c r="A224" s="36">
        <v>192</v>
      </c>
      <c r="B224" s="21" t="s">
        <v>187</v>
      </c>
      <c r="C224" s="22" t="s">
        <v>7</v>
      </c>
      <c r="D224" s="22" t="s">
        <v>135</v>
      </c>
      <c r="E224" s="23">
        <f>E223*D224</f>
        <v>139.06960000000001</v>
      </c>
      <c r="F224" s="102"/>
      <c r="G224" s="101"/>
      <c r="H224" s="101"/>
      <c r="I224" s="106"/>
      <c r="J224" s="101"/>
      <c r="K224" s="3" t="s">
        <v>193</v>
      </c>
    </row>
    <row r="225" spans="1:11" s="17" customFormat="1" x14ac:dyDescent="0.4">
      <c r="A225" s="42">
        <v>193</v>
      </c>
      <c r="B225" s="18" t="s">
        <v>15</v>
      </c>
      <c r="C225" s="19" t="s">
        <v>2</v>
      </c>
      <c r="D225" s="19"/>
      <c r="E225" s="73">
        <v>7006</v>
      </c>
      <c r="F225" s="117"/>
      <c r="G225" s="106"/>
      <c r="H225" s="101">
        <f t="shared" si="37"/>
        <v>0</v>
      </c>
      <c r="I225" s="106">
        <f t="shared" si="35"/>
        <v>0</v>
      </c>
      <c r="J225" s="106">
        <f t="shared" si="36"/>
        <v>0</v>
      </c>
      <c r="K225" s="16"/>
    </row>
    <row r="226" spans="1:11" x14ac:dyDescent="0.4">
      <c r="A226" s="36">
        <v>194</v>
      </c>
      <c r="B226" s="21" t="s">
        <v>184</v>
      </c>
      <c r="C226" s="22" t="s">
        <v>2</v>
      </c>
      <c r="D226" s="22" t="s">
        <v>139</v>
      </c>
      <c r="E226" s="23">
        <f>E225*D226</f>
        <v>7706.6</v>
      </c>
      <c r="F226" s="102"/>
      <c r="G226" s="101"/>
      <c r="H226" s="101">
        <f t="shared" si="37"/>
        <v>0</v>
      </c>
      <c r="I226" s="106">
        <f t="shared" si="35"/>
        <v>0</v>
      </c>
      <c r="J226" s="101">
        <f t="shared" si="36"/>
        <v>0</v>
      </c>
      <c r="K226" s="3"/>
    </row>
    <row r="227" spans="1:11" s="17" customFormat="1" x14ac:dyDescent="0.4">
      <c r="A227" s="42">
        <v>195</v>
      </c>
      <c r="B227" s="18" t="s">
        <v>16</v>
      </c>
      <c r="C227" s="19" t="s">
        <v>6</v>
      </c>
      <c r="D227" s="19"/>
      <c r="E227" s="24">
        <v>695.34799999999996</v>
      </c>
      <c r="F227" s="117"/>
      <c r="G227" s="106"/>
      <c r="H227" s="101">
        <f t="shared" si="37"/>
        <v>0</v>
      </c>
      <c r="I227" s="106">
        <f t="shared" si="35"/>
        <v>0</v>
      </c>
      <c r="J227" s="106">
        <f t="shared" si="36"/>
        <v>0</v>
      </c>
      <c r="K227" s="16"/>
    </row>
    <row r="228" spans="1:11" ht="38.6" x14ac:dyDescent="0.4">
      <c r="A228" s="36">
        <v>196</v>
      </c>
      <c r="B228" s="21" t="s">
        <v>191</v>
      </c>
      <c r="C228" s="22" t="s">
        <v>11</v>
      </c>
      <c r="D228" s="22" t="s">
        <v>148</v>
      </c>
      <c r="E228" s="26">
        <f>E227*D228</f>
        <v>2225.1136000000001</v>
      </c>
      <c r="F228" s="102"/>
      <c r="G228" s="101"/>
      <c r="H228" s="101"/>
      <c r="I228" s="106"/>
      <c r="J228" s="101"/>
      <c r="K228" s="3" t="s">
        <v>193</v>
      </c>
    </row>
    <row r="229" spans="1:11" s="17" customFormat="1" x14ac:dyDescent="0.4">
      <c r="A229" s="42">
        <v>197</v>
      </c>
      <c r="B229" s="18" t="s">
        <v>17</v>
      </c>
      <c r="C229" s="19" t="s">
        <v>6</v>
      </c>
      <c r="D229" s="19"/>
      <c r="E229" s="24">
        <v>695.34799999999996</v>
      </c>
      <c r="F229" s="117"/>
      <c r="G229" s="106"/>
      <c r="H229" s="101">
        <f t="shared" si="37"/>
        <v>0</v>
      </c>
      <c r="I229" s="106">
        <f t="shared" si="35"/>
        <v>0</v>
      </c>
      <c r="J229" s="106">
        <f t="shared" si="36"/>
        <v>0</v>
      </c>
      <c r="K229" s="16"/>
    </row>
    <row r="230" spans="1:11" s="17" customFormat="1" ht="38.6" x14ac:dyDescent="0.4">
      <c r="A230" s="36">
        <v>198</v>
      </c>
      <c r="B230" s="76" t="s">
        <v>181</v>
      </c>
      <c r="C230" s="22" t="s">
        <v>7</v>
      </c>
      <c r="D230" s="22" t="s">
        <v>149</v>
      </c>
      <c r="E230" s="23">
        <f>E229*D230*0.57</f>
        <v>178.35676199999997</v>
      </c>
      <c r="F230" s="102"/>
      <c r="G230" s="106"/>
      <c r="H230" s="101"/>
      <c r="I230" s="106"/>
      <c r="J230" s="103"/>
      <c r="K230" s="3" t="s">
        <v>193</v>
      </c>
    </row>
    <row r="231" spans="1:11" s="17" customFormat="1" ht="25.75" x14ac:dyDescent="0.4">
      <c r="A231" s="36">
        <v>199</v>
      </c>
      <c r="B231" s="76" t="s">
        <v>182</v>
      </c>
      <c r="C231" s="22" t="s">
        <v>7</v>
      </c>
      <c r="D231" s="22" t="s">
        <v>149</v>
      </c>
      <c r="E231" s="23">
        <f>E229*D231*0.33</f>
        <v>103.25917799999999</v>
      </c>
      <c r="F231" s="102"/>
      <c r="G231" s="106"/>
      <c r="H231" s="101"/>
      <c r="I231" s="106"/>
      <c r="J231" s="103"/>
      <c r="K231" s="3" t="s">
        <v>193</v>
      </c>
    </row>
    <row r="232" spans="1:11" ht="38.6" x14ac:dyDescent="0.4">
      <c r="A232" s="36">
        <v>200</v>
      </c>
      <c r="B232" s="21" t="s">
        <v>183</v>
      </c>
      <c r="C232" s="22" t="s">
        <v>7</v>
      </c>
      <c r="D232" s="22" t="s">
        <v>149</v>
      </c>
      <c r="E232" s="23">
        <f>E229*D232*0.1</f>
        <v>31.290659999999999</v>
      </c>
      <c r="F232" s="102"/>
      <c r="G232" s="101"/>
      <c r="H232" s="101"/>
      <c r="I232" s="106"/>
      <c r="J232" s="103"/>
      <c r="K232" s="3" t="s">
        <v>193</v>
      </c>
    </row>
    <row r="233" spans="1:11" x14ac:dyDescent="0.4">
      <c r="A233" s="43"/>
      <c r="B233" s="8" t="s">
        <v>66</v>
      </c>
      <c r="C233" s="44"/>
      <c r="D233" s="44"/>
      <c r="E233" s="44"/>
      <c r="F233" s="118"/>
      <c r="G233" s="112"/>
      <c r="H233" s="109">
        <f>SUM(H217:H232)</f>
        <v>0</v>
      </c>
      <c r="I233" s="109">
        <f>SUM(I217:I232)</f>
        <v>0</v>
      </c>
      <c r="J233" s="109">
        <f>SUM(J217:J232)</f>
        <v>0</v>
      </c>
      <c r="K233" s="128"/>
    </row>
    <row r="234" spans="1:11" x14ac:dyDescent="0.4">
      <c r="A234" s="45"/>
      <c r="B234" s="9" t="s">
        <v>67</v>
      </c>
      <c r="C234" s="57"/>
      <c r="D234" s="57"/>
      <c r="E234" s="57"/>
      <c r="F234" s="119"/>
      <c r="G234" s="110"/>
      <c r="H234" s="110"/>
      <c r="I234" s="110"/>
      <c r="J234" s="110"/>
      <c r="K234" s="129"/>
    </row>
    <row r="235" spans="1:11" s="17" customFormat="1" x14ac:dyDescent="0.4">
      <c r="A235" s="42">
        <v>201</v>
      </c>
      <c r="B235" s="18" t="s">
        <v>68</v>
      </c>
      <c r="C235" s="19" t="s">
        <v>2</v>
      </c>
      <c r="D235" s="19"/>
      <c r="E235" s="20">
        <v>418.8</v>
      </c>
      <c r="F235" s="117"/>
      <c r="G235" s="106"/>
      <c r="H235" s="101">
        <f t="shared" ref="H235:H247" si="38">F235*E235</f>
        <v>0</v>
      </c>
      <c r="I235" s="106">
        <f t="shared" ref="I235:I247" si="39">G235*E235</f>
        <v>0</v>
      </c>
      <c r="J235" s="106">
        <f t="shared" ref="J235:J247" si="40">H235+I235</f>
        <v>0</v>
      </c>
      <c r="K235" s="16"/>
    </row>
    <row r="236" spans="1:11" x14ac:dyDescent="0.4">
      <c r="A236" s="36">
        <v>202</v>
      </c>
      <c r="B236" s="21" t="s">
        <v>164</v>
      </c>
      <c r="C236" s="22" t="s">
        <v>2</v>
      </c>
      <c r="D236" s="23" t="s">
        <v>144</v>
      </c>
      <c r="E236" s="23">
        <f>E235*D236</f>
        <v>418.8</v>
      </c>
      <c r="F236" s="102"/>
      <c r="G236" s="101"/>
      <c r="H236" s="101">
        <f t="shared" si="38"/>
        <v>0</v>
      </c>
      <c r="I236" s="106">
        <f t="shared" si="39"/>
        <v>0</v>
      </c>
      <c r="J236" s="101">
        <f t="shared" si="40"/>
        <v>0</v>
      </c>
      <c r="K236" s="3"/>
    </row>
    <row r="237" spans="1:11" x14ac:dyDescent="0.4">
      <c r="A237" s="36">
        <v>203</v>
      </c>
      <c r="B237" s="21" t="s">
        <v>37</v>
      </c>
      <c r="C237" s="22" t="s">
        <v>10</v>
      </c>
      <c r="D237" s="124">
        <v>3</v>
      </c>
      <c r="E237" s="23">
        <f>E235*D237</f>
        <v>1256.4000000000001</v>
      </c>
      <c r="F237" s="102"/>
      <c r="G237" s="101"/>
      <c r="H237" s="101">
        <f t="shared" si="38"/>
        <v>0</v>
      </c>
      <c r="I237" s="106">
        <f t="shared" si="39"/>
        <v>0</v>
      </c>
      <c r="J237" s="101">
        <f t="shared" si="40"/>
        <v>0</v>
      </c>
      <c r="K237" s="3"/>
    </row>
    <row r="238" spans="1:11" s="17" customFormat="1" x14ac:dyDescent="0.4">
      <c r="A238" s="42">
        <v>204</v>
      </c>
      <c r="B238" s="18" t="s">
        <v>13</v>
      </c>
      <c r="C238" s="19" t="s">
        <v>6</v>
      </c>
      <c r="D238" s="24"/>
      <c r="E238" s="20">
        <v>125.76</v>
      </c>
      <c r="F238" s="117"/>
      <c r="G238" s="106"/>
      <c r="H238" s="101">
        <f t="shared" si="38"/>
        <v>0</v>
      </c>
      <c r="I238" s="106">
        <f t="shared" si="39"/>
        <v>0</v>
      </c>
      <c r="J238" s="106">
        <f t="shared" si="40"/>
        <v>0</v>
      </c>
      <c r="K238" s="16"/>
    </row>
    <row r="239" spans="1:11" ht="38.6" x14ac:dyDescent="0.4">
      <c r="A239" s="36">
        <v>205</v>
      </c>
      <c r="B239" s="21" t="s">
        <v>189</v>
      </c>
      <c r="C239" s="22" t="s">
        <v>11</v>
      </c>
      <c r="D239" s="23">
        <v>6</v>
      </c>
      <c r="E239" s="27">
        <f>E238*D239</f>
        <v>754.56000000000006</v>
      </c>
      <c r="F239" s="102"/>
      <c r="G239" s="101"/>
      <c r="H239" s="101"/>
      <c r="I239" s="106"/>
      <c r="J239" s="101"/>
      <c r="K239" s="3" t="s">
        <v>193</v>
      </c>
    </row>
    <row r="240" spans="1:11" ht="25.75" x14ac:dyDescent="0.4">
      <c r="A240" s="36">
        <v>206</v>
      </c>
      <c r="B240" s="21" t="s">
        <v>190</v>
      </c>
      <c r="C240" s="22" t="s">
        <v>12</v>
      </c>
      <c r="D240" s="23">
        <v>1.2</v>
      </c>
      <c r="E240" s="27">
        <f>E238*D240</f>
        <v>150.91200000000001</v>
      </c>
      <c r="F240" s="102"/>
      <c r="G240" s="101"/>
      <c r="H240" s="101"/>
      <c r="I240" s="106"/>
      <c r="J240" s="101"/>
      <c r="K240" s="3" t="s">
        <v>193</v>
      </c>
    </row>
    <row r="241" spans="1:11" s="17" customFormat="1" x14ac:dyDescent="0.4">
      <c r="A241" s="42">
        <v>207</v>
      </c>
      <c r="B241" s="18" t="s">
        <v>14</v>
      </c>
      <c r="C241" s="19" t="s">
        <v>6</v>
      </c>
      <c r="D241" s="24"/>
      <c r="E241" s="20">
        <v>125.76</v>
      </c>
      <c r="F241" s="117"/>
      <c r="G241" s="106"/>
      <c r="H241" s="101">
        <f t="shared" si="38"/>
        <v>0</v>
      </c>
      <c r="I241" s="106">
        <f t="shared" si="39"/>
        <v>0</v>
      </c>
      <c r="J241" s="106">
        <f t="shared" si="40"/>
        <v>0</v>
      </c>
      <c r="K241" s="16"/>
    </row>
    <row r="242" spans="1:11" ht="38.6" x14ac:dyDescent="0.4">
      <c r="A242" s="36">
        <v>208</v>
      </c>
      <c r="B242" s="21" t="s">
        <v>187</v>
      </c>
      <c r="C242" s="22" t="s">
        <v>7</v>
      </c>
      <c r="D242" s="23">
        <v>0.2</v>
      </c>
      <c r="E242" s="23">
        <f>E241*D242</f>
        <v>25.152000000000001</v>
      </c>
      <c r="F242" s="102"/>
      <c r="G242" s="101"/>
      <c r="H242" s="101"/>
      <c r="I242" s="106"/>
      <c r="J242" s="101"/>
      <c r="K242" s="3" t="s">
        <v>193</v>
      </c>
    </row>
    <row r="243" spans="1:11" s="17" customFormat="1" x14ac:dyDescent="0.4">
      <c r="A243" s="42">
        <v>209</v>
      </c>
      <c r="B243" s="18" t="s">
        <v>15</v>
      </c>
      <c r="C243" s="19" t="s">
        <v>2</v>
      </c>
      <c r="D243" s="24"/>
      <c r="E243" s="73">
        <v>838</v>
      </c>
      <c r="F243" s="117"/>
      <c r="G243" s="106"/>
      <c r="H243" s="101">
        <f t="shared" si="38"/>
        <v>0</v>
      </c>
      <c r="I243" s="106">
        <f t="shared" si="39"/>
        <v>0</v>
      </c>
      <c r="J243" s="106">
        <f t="shared" si="40"/>
        <v>0</v>
      </c>
      <c r="K243" s="16"/>
    </row>
    <row r="244" spans="1:11" x14ac:dyDescent="0.4">
      <c r="A244" s="36">
        <v>210</v>
      </c>
      <c r="B244" s="21" t="s">
        <v>184</v>
      </c>
      <c r="C244" s="22" t="s">
        <v>2</v>
      </c>
      <c r="D244" s="22" t="s">
        <v>139</v>
      </c>
      <c r="E244" s="23">
        <f>E243*D244</f>
        <v>921.80000000000007</v>
      </c>
      <c r="F244" s="102"/>
      <c r="G244" s="101"/>
      <c r="H244" s="101">
        <f t="shared" si="38"/>
        <v>0</v>
      </c>
      <c r="I244" s="106">
        <f t="shared" si="39"/>
        <v>0</v>
      </c>
      <c r="J244" s="101">
        <f t="shared" si="40"/>
        <v>0</v>
      </c>
      <c r="K244" s="3"/>
    </row>
    <row r="245" spans="1:11" s="17" customFormat="1" x14ac:dyDescent="0.4">
      <c r="A245" s="42">
        <v>211</v>
      </c>
      <c r="B245" s="18" t="s">
        <v>16</v>
      </c>
      <c r="C245" s="19" t="s">
        <v>6</v>
      </c>
      <c r="D245" s="24"/>
      <c r="E245" s="20">
        <v>125.76</v>
      </c>
      <c r="F245" s="117"/>
      <c r="G245" s="106"/>
      <c r="H245" s="101">
        <f t="shared" si="38"/>
        <v>0</v>
      </c>
      <c r="I245" s="106">
        <f t="shared" si="39"/>
        <v>0</v>
      </c>
      <c r="J245" s="106">
        <f t="shared" si="40"/>
        <v>0</v>
      </c>
      <c r="K245" s="16"/>
    </row>
    <row r="246" spans="1:11" ht="38.6" x14ac:dyDescent="0.4">
      <c r="A246" s="36">
        <v>212</v>
      </c>
      <c r="B246" s="21" t="s">
        <v>191</v>
      </c>
      <c r="C246" s="22" t="s">
        <v>11</v>
      </c>
      <c r="D246" s="23">
        <v>3.2</v>
      </c>
      <c r="E246" s="27">
        <f>E245*D246</f>
        <v>402.43200000000002</v>
      </c>
      <c r="F246" s="102"/>
      <c r="G246" s="101"/>
      <c r="H246" s="101"/>
      <c r="I246" s="106"/>
      <c r="J246" s="101"/>
      <c r="K246" s="3" t="s">
        <v>193</v>
      </c>
    </row>
    <row r="247" spans="1:11" s="17" customFormat="1" x14ac:dyDescent="0.4">
      <c r="A247" s="42">
        <v>213</v>
      </c>
      <c r="B247" s="18" t="s">
        <v>17</v>
      </c>
      <c r="C247" s="19" t="s">
        <v>6</v>
      </c>
      <c r="D247" s="24"/>
      <c r="E247" s="20">
        <v>125.76</v>
      </c>
      <c r="F247" s="117"/>
      <c r="G247" s="106"/>
      <c r="H247" s="101">
        <f t="shared" si="38"/>
        <v>0</v>
      </c>
      <c r="I247" s="106">
        <f t="shared" si="39"/>
        <v>0</v>
      </c>
      <c r="J247" s="106">
        <f t="shared" si="40"/>
        <v>0</v>
      </c>
      <c r="K247" s="16"/>
    </row>
    <row r="248" spans="1:11" s="17" customFormat="1" ht="38.6" x14ac:dyDescent="0.4">
      <c r="A248" s="36">
        <v>214</v>
      </c>
      <c r="B248" s="76" t="s">
        <v>181</v>
      </c>
      <c r="C248" s="22" t="s">
        <v>7</v>
      </c>
      <c r="D248" s="22" t="s">
        <v>149</v>
      </c>
      <c r="E248" s="23">
        <f>E247*D248*0.57</f>
        <v>32.257440000000003</v>
      </c>
      <c r="F248" s="102"/>
      <c r="G248" s="106"/>
      <c r="H248" s="101"/>
      <c r="I248" s="106"/>
      <c r="J248" s="103"/>
      <c r="K248" s="3" t="s">
        <v>193</v>
      </c>
    </row>
    <row r="249" spans="1:11" s="17" customFormat="1" ht="25.75" x14ac:dyDescent="0.4">
      <c r="A249" s="36">
        <v>215</v>
      </c>
      <c r="B249" s="76" t="s">
        <v>182</v>
      </c>
      <c r="C249" s="22" t="s">
        <v>7</v>
      </c>
      <c r="D249" s="22" t="s">
        <v>149</v>
      </c>
      <c r="E249" s="23">
        <f>E247*D249*0.33</f>
        <v>18.675360000000001</v>
      </c>
      <c r="F249" s="102"/>
      <c r="G249" s="106"/>
      <c r="H249" s="101"/>
      <c r="I249" s="106"/>
      <c r="J249" s="103"/>
      <c r="K249" s="3" t="s">
        <v>193</v>
      </c>
    </row>
    <row r="250" spans="1:11" ht="38.6" x14ac:dyDescent="0.4">
      <c r="A250" s="36">
        <v>216</v>
      </c>
      <c r="B250" s="21" t="s">
        <v>183</v>
      </c>
      <c r="C250" s="22" t="s">
        <v>7</v>
      </c>
      <c r="D250" s="22" t="s">
        <v>149</v>
      </c>
      <c r="E250" s="23">
        <f>E247*D250*0.1</f>
        <v>5.6592000000000011</v>
      </c>
      <c r="F250" s="102"/>
      <c r="G250" s="101"/>
      <c r="H250" s="101"/>
      <c r="I250" s="106"/>
      <c r="J250" s="103"/>
      <c r="K250" s="3" t="s">
        <v>193</v>
      </c>
    </row>
    <row r="251" spans="1:11" x14ac:dyDescent="0.4">
      <c r="A251" s="43"/>
      <c r="B251" s="8" t="s">
        <v>69</v>
      </c>
      <c r="C251" s="44"/>
      <c r="D251" s="44"/>
      <c r="E251" s="44"/>
      <c r="F251" s="118"/>
      <c r="G251" s="112"/>
      <c r="H251" s="109">
        <f>SUM(H235:H250)</f>
        <v>0</v>
      </c>
      <c r="I251" s="109">
        <f>SUM(I235:I250)</f>
        <v>0</v>
      </c>
      <c r="J251" s="109">
        <f>SUM(J235:J250)</f>
        <v>0</v>
      </c>
      <c r="K251" s="128"/>
    </row>
    <row r="252" spans="1:11" x14ac:dyDescent="0.4">
      <c r="A252" s="74"/>
      <c r="B252" s="11" t="s">
        <v>70</v>
      </c>
      <c r="C252" s="75"/>
      <c r="D252" s="75"/>
      <c r="E252" s="75"/>
      <c r="F252" s="120"/>
      <c r="G252" s="111"/>
      <c r="H252" s="111"/>
      <c r="I252" s="111"/>
      <c r="J252" s="111"/>
      <c r="K252" s="129"/>
    </row>
    <row r="253" spans="1:11" s="17" customFormat="1" ht="25.75" x14ac:dyDescent="0.4">
      <c r="A253" s="42">
        <v>217</v>
      </c>
      <c r="B253" s="18" t="s">
        <v>71</v>
      </c>
      <c r="C253" s="19" t="s">
        <v>2</v>
      </c>
      <c r="D253" s="24"/>
      <c r="E253" s="20">
        <v>11.8</v>
      </c>
      <c r="F253" s="117"/>
      <c r="G253" s="106"/>
      <c r="H253" s="106"/>
      <c r="I253" s="106">
        <f t="shared" ref="I253" si="41">G253*E253</f>
        <v>0</v>
      </c>
      <c r="J253" s="106">
        <f t="shared" ref="J253:J254" si="42">H253+I253</f>
        <v>0</v>
      </c>
      <c r="K253" s="16"/>
    </row>
    <row r="254" spans="1:11" ht="38.6" x14ac:dyDescent="0.4">
      <c r="A254" s="36">
        <v>218</v>
      </c>
      <c r="B254" s="76" t="s">
        <v>174</v>
      </c>
      <c r="C254" s="22" t="s">
        <v>2</v>
      </c>
      <c r="D254" s="23" t="s">
        <v>139</v>
      </c>
      <c r="E254" s="27">
        <f>E253*D254</f>
        <v>12.980000000000002</v>
      </c>
      <c r="F254" s="102"/>
      <c r="G254" s="101"/>
      <c r="H254" s="101">
        <f t="shared" ref="H254" si="43">F254*E254</f>
        <v>0</v>
      </c>
      <c r="I254" s="101"/>
      <c r="J254" s="101">
        <f t="shared" si="42"/>
        <v>0</v>
      </c>
      <c r="K254" s="3"/>
    </row>
    <row r="255" spans="1:11" x14ac:dyDescent="0.4">
      <c r="A255" s="43"/>
      <c r="B255" s="7" t="s">
        <v>72</v>
      </c>
      <c r="C255" s="44"/>
      <c r="D255" s="44"/>
      <c r="E255" s="44"/>
      <c r="F255" s="118"/>
      <c r="G255" s="112"/>
      <c r="H255" s="109">
        <f>SUM(H253:H254)</f>
        <v>0</v>
      </c>
      <c r="I255" s="109">
        <f t="shared" ref="I255:J255" si="44">SUM(I253:I254)</f>
        <v>0</v>
      </c>
      <c r="J255" s="109">
        <f t="shared" si="44"/>
        <v>0</v>
      </c>
      <c r="K255" s="128"/>
    </row>
    <row r="256" spans="1:11" x14ac:dyDescent="0.4">
      <c r="A256" s="45"/>
      <c r="B256" s="12" t="s">
        <v>73</v>
      </c>
      <c r="C256" s="57"/>
      <c r="D256" s="57"/>
      <c r="E256" s="57"/>
      <c r="F256" s="119"/>
      <c r="G256" s="110"/>
      <c r="H256" s="110"/>
      <c r="I256" s="110"/>
      <c r="J256" s="110"/>
      <c r="K256" s="129"/>
    </row>
    <row r="257" spans="1:11" s="17" customFormat="1" ht="25.75" x14ac:dyDescent="0.4">
      <c r="A257" s="42">
        <v>219</v>
      </c>
      <c r="B257" s="18" t="s">
        <v>74</v>
      </c>
      <c r="C257" s="19" t="s">
        <v>2</v>
      </c>
      <c r="D257" s="24"/>
      <c r="E257" s="20">
        <v>168</v>
      </c>
      <c r="F257" s="117"/>
      <c r="G257" s="106"/>
      <c r="H257" s="106"/>
      <c r="I257" s="106">
        <f t="shared" ref="I257" si="45">G257*E257</f>
        <v>0</v>
      </c>
      <c r="J257" s="106">
        <f t="shared" ref="J257:J258" si="46">H257+I257</f>
        <v>0</v>
      </c>
      <c r="K257" s="16"/>
    </row>
    <row r="258" spans="1:11" ht="38.6" x14ac:dyDescent="0.4">
      <c r="A258" s="36">
        <v>220</v>
      </c>
      <c r="B258" s="76" t="s">
        <v>175</v>
      </c>
      <c r="C258" s="22" t="s">
        <v>2</v>
      </c>
      <c r="D258" s="23" t="s">
        <v>139</v>
      </c>
      <c r="E258" s="27">
        <f>E257*D258</f>
        <v>184.8</v>
      </c>
      <c r="F258" s="102"/>
      <c r="G258" s="101"/>
      <c r="H258" s="101">
        <f t="shared" ref="H258" si="47">F258*E258</f>
        <v>0</v>
      </c>
      <c r="I258" s="101"/>
      <c r="J258" s="101">
        <f t="shared" si="46"/>
        <v>0</v>
      </c>
      <c r="K258" s="3"/>
    </row>
    <row r="259" spans="1:11" x14ac:dyDescent="0.4">
      <c r="A259" s="43"/>
      <c r="B259" s="7" t="s">
        <v>75</v>
      </c>
      <c r="C259" s="44"/>
      <c r="D259" s="44"/>
      <c r="E259" s="44"/>
      <c r="F259" s="118"/>
      <c r="G259" s="112"/>
      <c r="H259" s="109">
        <f>SUM(H257:H258)</f>
        <v>0</v>
      </c>
      <c r="I259" s="109">
        <f t="shared" ref="I259:J259" si="48">SUM(I257:I258)</f>
        <v>0</v>
      </c>
      <c r="J259" s="109">
        <f t="shared" si="48"/>
        <v>0</v>
      </c>
      <c r="K259" s="128"/>
    </row>
    <row r="260" spans="1:11" x14ac:dyDescent="0.4">
      <c r="A260" s="45"/>
      <c r="B260" s="12" t="s">
        <v>76</v>
      </c>
      <c r="C260" s="57"/>
      <c r="D260" s="57"/>
      <c r="E260" s="57"/>
      <c r="F260" s="119"/>
      <c r="G260" s="110"/>
      <c r="H260" s="110"/>
      <c r="I260" s="110"/>
      <c r="J260" s="110"/>
      <c r="K260" s="129"/>
    </row>
    <row r="261" spans="1:11" s="17" customFormat="1" ht="25.75" x14ac:dyDescent="0.4">
      <c r="A261" s="42">
        <v>221</v>
      </c>
      <c r="B261" s="18" t="s">
        <v>77</v>
      </c>
      <c r="C261" s="19" t="s">
        <v>2</v>
      </c>
      <c r="D261" s="24"/>
      <c r="E261" s="20">
        <v>17.399999999999999</v>
      </c>
      <c r="F261" s="117"/>
      <c r="G261" s="106"/>
      <c r="H261" s="106"/>
      <c r="I261" s="106">
        <f t="shared" ref="I261" si="49">G261*E261</f>
        <v>0</v>
      </c>
      <c r="J261" s="106">
        <f t="shared" ref="J261:J262" si="50">H261+I261</f>
        <v>0</v>
      </c>
      <c r="K261" s="16"/>
    </row>
    <row r="262" spans="1:11" ht="38.6" x14ac:dyDescent="0.4">
      <c r="A262" s="36">
        <v>222</v>
      </c>
      <c r="B262" s="76" t="s">
        <v>172</v>
      </c>
      <c r="C262" s="22" t="s">
        <v>2</v>
      </c>
      <c r="D262" s="23" t="s">
        <v>139</v>
      </c>
      <c r="E262" s="27">
        <f>E261*D262</f>
        <v>19.14</v>
      </c>
      <c r="F262" s="102"/>
      <c r="G262" s="101"/>
      <c r="H262" s="101">
        <f t="shared" ref="H262" si="51">F262*E262</f>
        <v>0</v>
      </c>
      <c r="I262" s="101"/>
      <c r="J262" s="101">
        <f t="shared" si="50"/>
        <v>0</v>
      </c>
      <c r="K262" s="3"/>
    </row>
    <row r="263" spans="1:11" x14ac:dyDescent="0.4">
      <c r="A263" s="43"/>
      <c r="B263" s="7" t="s">
        <v>78</v>
      </c>
      <c r="C263" s="44"/>
      <c r="D263" s="44"/>
      <c r="E263" s="44"/>
      <c r="F263" s="118"/>
      <c r="G263" s="112"/>
      <c r="H263" s="109">
        <f>SUM(H261:H262)</f>
        <v>0</v>
      </c>
      <c r="I263" s="109">
        <f t="shared" ref="I263:J263" si="52">SUM(I261:I262)</f>
        <v>0</v>
      </c>
      <c r="J263" s="109">
        <f t="shared" si="52"/>
        <v>0</v>
      </c>
      <c r="K263" s="128"/>
    </row>
    <row r="264" spans="1:11" x14ac:dyDescent="0.4">
      <c r="A264" s="45"/>
      <c r="B264" s="12" t="s">
        <v>79</v>
      </c>
      <c r="C264" s="57"/>
      <c r="D264" s="57"/>
      <c r="E264" s="57"/>
      <c r="F264" s="119"/>
      <c r="G264" s="110"/>
      <c r="H264" s="110"/>
      <c r="I264" s="110"/>
      <c r="J264" s="110"/>
      <c r="K264" s="129"/>
    </row>
    <row r="265" spans="1:11" s="17" customFormat="1" x14ac:dyDescent="0.4">
      <c r="A265" s="42">
        <v>223</v>
      </c>
      <c r="B265" s="4" t="s">
        <v>80</v>
      </c>
      <c r="C265" s="19" t="s">
        <v>2</v>
      </c>
      <c r="D265" s="13"/>
      <c r="E265" s="20">
        <v>1197</v>
      </c>
      <c r="F265" s="117"/>
      <c r="G265" s="106"/>
      <c r="H265" s="106"/>
      <c r="I265" s="106">
        <f t="shared" ref="I265:I268" si="53">G265*E265</f>
        <v>0</v>
      </c>
      <c r="J265" s="106">
        <f t="shared" ref="J265:J270" si="54">H265+I265</f>
        <v>0</v>
      </c>
      <c r="K265" s="16"/>
    </row>
    <row r="266" spans="1:11" x14ac:dyDescent="0.4">
      <c r="A266" s="36">
        <v>224</v>
      </c>
      <c r="B266" s="77" t="s">
        <v>81</v>
      </c>
      <c r="C266" s="5" t="s">
        <v>2</v>
      </c>
      <c r="D266" s="78">
        <v>1.1000000000000001</v>
      </c>
      <c r="E266" s="5">
        <f>E265*D266</f>
        <v>1316.7</v>
      </c>
      <c r="F266" s="102"/>
      <c r="G266" s="101"/>
      <c r="H266" s="101">
        <f t="shared" ref="H266:H270" si="55">F266*E266</f>
        <v>0</v>
      </c>
      <c r="I266" s="101"/>
      <c r="J266" s="101">
        <f t="shared" si="54"/>
        <v>0</v>
      </c>
      <c r="K266" s="3"/>
    </row>
    <row r="267" spans="1:11" x14ac:dyDescent="0.4">
      <c r="A267" s="36">
        <v>225</v>
      </c>
      <c r="B267" s="77" t="s">
        <v>82</v>
      </c>
      <c r="C267" s="5" t="s">
        <v>10</v>
      </c>
      <c r="D267" s="78">
        <v>4</v>
      </c>
      <c r="E267" s="5">
        <f>E265*D267</f>
        <v>4788</v>
      </c>
      <c r="F267" s="102"/>
      <c r="G267" s="101"/>
      <c r="H267" s="101">
        <f t="shared" si="55"/>
        <v>0</v>
      </c>
      <c r="I267" s="101"/>
      <c r="J267" s="101">
        <f t="shared" si="54"/>
        <v>0</v>
      </c>
      <c r="K267" s="3"/>
    </row>
    <row r="268" spans="1:11" s="17" customFormat="1" x14ac:dyDescent="0.4">
      <c r="A268" s="42">
        <v>226</v>
      </c>
      <c r="B268" s="18" t="s">
        <v>83</v>
      </c>
      <c r="C268" s="19" t="s">
        <v>2</v>
      </c>
      <c r="D268" s="24"/>
      <c r="E268" s="20">
        <v>1197</v>
      </c>
      <c r="F268" s="117"/>
      <c r="G268" s="106"/>
      <c r="H268" s="106"/>
      <c r="I268" s="106">
        <f t="shared" si="53"/>
        <v>0</v>
      </c>
      <c r="J268" s="106">
        <f t="shared" si="54"/>
        <v>0</v>
      </c>
      <c r="K268" s="16"/>
    </row>
    <row r="269" spans="1:11" ht="38.6" x14ac:dyDescent="0.4">
      <c r="A269" s="36">
        <v>227</v>
      </c>
      <c r="B269" s="76" t="s">
        <v>176</v>
      </c>
      <c r="C269" s="22" t="s">
        <v>2</v>
      </c>
      <c r="D269" s="23">
        <v>1.1000000000000001</v>
      </c>
      <c r="E269" s="27">
        <f>605*D269</f>
        <v>665.5</v>
      </c>
      <c r="F269" s="102"/>
      <c r="G269" s="101"/>
      <c r="H269" s="101">
        <f t="shared" si="55"/>
        <v>0</v>
      </c>
      <c r="I269" s="101"/>
      <c r="J269" s="101">
        <f t="shared" si="54"/>
        <v>0</v>
      </c>
      <c r="K269" s="3"/>
    </row>
    <row r="270" spans="1:11" ht="38.6" x14ac:dyDescent="0.4">
      <c r="A270" s="36">
        <v>228</v>
      </c>
      <c r="B270" s="76" t="s">
        <v>177</v>
      </c>
      <c r="C270" s="22" t="s">
        <v>2</v>
      </c>
      <c r="D270" s="23">
        <v>1.1000000000000001</v>
      </c>
      <c r="E270" s="27">
        <f>592*D270</f>
        <v>651.20000000000005</v>
      </c>
      <c r="F270" s="102"/>
      <c r="G270" s="101"/>
      <c r="H270" s="101">
        <f t="shared" si="55"/>
        <v>0</v>
      </c>
      <c r="I270" s="101"/>
      <c r="J270" s="101">
        <f t="shared" si="54"/>
        <v>0</v>
      </c>
      <c r="K270" s="3"/>
    </row>
    <row r="271" spans="1:11" x14ac:dyDescent="0.4">
      <c r="A271" s="43"/>
      <c r="B271" s="8" t="s">
        <v>84</v>
      </c>
      <c r="C271" s="44"/>
      <c r="D271" s="44"/>
      <c r="E271" s="44"/>
      <c r="F271" s="118"/>
      <c r="G271" s="112"/>
      <c r="H271" s="109">
        <f>SUM(H265:H270)</f>
        <v>0</v>
      </c>
      <c r="I271" s="109">
        <f>SUM(I265:I270)</f>
        <v>0</v>
      </c>
      <c r="J271" s="109">
        <f t="shared" ref="J271" si="56">SUM(J265:J270)</f>
        <v>0</v>
      </c>
      <c r="K271" s="128"/>
    </row>
    <row r="272" spans="1:11" x14ac:dyDescent="0.4">
      <c r="A272" s="45"/>
      <c r="B272" s="9" t="s">
        <v>85</v>
      </c>
      <c r="C272" s="57"/>
      <c r="D272" s="57"/>
      <c r="E272" s="57"/>
      <c r="F272" s="119"/>
      <c r="G272" s="110"/>
      <c r="H272" s="110"/>
      <c r="I272" s="110"/>
      <c r="J272" s="110"/>
      <c r="K272" s="129"/>
    </row>
    <row r="273" spans="1:11" s="17" customFormat="1" x14ac:dyDescent="0.4">
      <c r="A273" s="42">
        <v>229</v>
      </c>
      <c r="B273" s="18" t="s">
        <v>45</v>
      </c>
      <c r="C273" s="19" t="s">
        <v>12</v>
      </c>
      <c r="D273" s="19"/>
      <c r="E273" s="24">
        <v>339.279</v>
      </c>
      <c r="F273" s="117"/>
      <c r="G273" s="106"/>
      <c r="H273" s="106"/>
      <c r="I273" s="106">
        <f t="shared" ref="I273:I289" si="57">G273*E273</f>
        <v>0</v>
      </c>
      <c r="J273" s="106">
        <f t="shared" ref="J273:J289" si="58">H273+I273</f>
        <v>0</v>
      </c>
      <c r="K273" s="16"/>
    </row>
    <row r="274" spans="1:11" x14ac:dyDescent="0.4">
      <c r="A274" s="36">
        <v>230</v>
      </c>
      <c r="B274" s="76" t="s">
        <v>86</v>
      </c>
      <c r="C274" s="79" t="s">
        <v>10</v>
      </c>
      <c r="D274" s="79" t="s">
        <v>146</v>
      </c>
      <c r="E274" s="80">
        <f>E273*D274</f>
        <v>1017.837</v>
      </c>
      <c r="F274" s="102"/>
      <c r="G274" s="101"/>
      <c r="H274" s="101">
        <f t="shared" ref="H274:H289" si="59">F274*E274</f>
        <v>0</v>
      </c>
      <c r="I274" s="106">
        <f t="shared" si="57"/>
        <v>0</v>
      </c>
      <c r="J274" s="101">
        <f t="shared" si="58"/>
        <v>0</v>
      </c>
      <c r="K274" s="3"/>
    </row>
    <row r="275" spans="1:11" x14ac:dyDescent="0.4">
      <c r="A275" s="36">
        <v>231</v>
      </c>
      <c r="B275" s="76" t="s">
        <v>87</v>
      </c>
      <c r="C275" s="79" t="s">
        <v>2</v>
      </c>
      <c r="D275" s="79" t="s">
        <v>146</v>
      </c>
      <c r="E275" s="80">
        <f>E273*D275</f>
        <v>1017.837</v>
      </c>
      <c r="F275" s="102"/>
      <c r="G275" s="101"/>
      <c r="H275" s="101">
        <f t="shared" si="59"/>
        <v>0</v>
      </c>
      <c r="I275" s="106">
        <f t="shared" si="57"/>
        <v>0</v>
      </c>
      <c r="J275" s="101">
        <f t="shared" si="58"/>
        <v>0</v>
      </c>
      <c r="K275" s="3"/>
    </row>
    <row r="276" spans="1:11" x14ac:dyDescent="0.4">
      <c r="A276" s="36">
        <v>232</v>
      </c>
      <c r="B276" s="76" t="s">
        <v>88</v>
      </c>
      <c r="C276" s="79" t="s">
        <v>10</v>
      </c>
      <c r="D276" s="79" t="s">
        <v>146</v>
      </c>
      <c r="E276" s="80">
        <f>E273*D276</f>
        <v>1017.837</v>
      </c>
      <c r="F276" s="102"/>
      <c r="G276" s="101"/>
      <c r="H276" s="101">
        <f t="shared" si="59"/>
        <v>0</v>
      </c>
      <c r="I276" s="106">
        <f t="shared" si="57"/>
        <v>0</v>
      </c>
      <c r="J276" s="101">
        <f t="shared" si="58"/>
        <v>0</v>
      </c>
      <c r="K276" s="3"/>
    </row>
    <row r="277" spans="1:11" x14ac:dyDescent="0.4">
      <c r="A277" s="36">
        <v>233</v>
      </c>
      <c r="B277" s="76" t="s">
        <v>89</v>
      </c>
      <c r="C277" s="79" t="s">
        <v>10</v>
      </c>
      <c r="D277" s="79" t="s">
        <v>146</v>
      </c>
      <c r="E277" s="80">
        <f>E273*D277</f>
        <v>1017.837</v>
      </c>
      <c r="F277" s="102"/>
      <c r="G277" s="101"/>
      <c r="H277" s="101">
        <f t="shared" si="59"/>
        <v>0</v>
      </c>
      <c r="I277" s="106">
        <f t="shared" si="57"/>
        <v>0</v>
      </c>
      <c r="J277" s="101">
        <f t="shared" si="58"/>
        <v>0</v>
      </c>
      <c r="K277" s="3"/>
    </row>
    <row r="278" spans="1:11" x14ac:dyDescent="0.4">
      <c r="A278" s="36">
        <v>234</v>
      </c>
      <c r="B278" s="76" t="s">
        <v>90</v>
      </c>
      <c r="C278" s="79" t="s">
        <v>10</v>
      </c>
      <c r="D278" s="79" t="s">
        <v>143</v>
      </c>
      <c r="E278" s="80">
        <f>E273*D278</f>
        <v>3053.511</v>
      </c>
      <c r="F278" s="102"/>
      <c r="G278" s="101"/>
      <c r="H278" s="101">
        <f t="shared" si="59"/>
        <v>0</v>
      </c>
      <c r="I278" s="106">
        <f t="shared" si="57"/>
        <v>0</v>
      </c>
      <c r="J278" s="101">
        <f t="shared" si="58"/>
        <v>0</v>
      </c>
      <c r="K278" s="3"/>
    </row>
    <row r="279" spans="1:11" s="17" customFormat="1" x14ac:dyDescent="0.4">
      <c r="A279" s="42">
        <v>235</v>
      </c>
      <c r="B279" s="18" t="s">
        <v>91</v>
      </c>
      <c r="C279" s="19" t="s">
        <v>12</v>
      </c>
      <c r="D279" s="19"/>
      <c r="E279" s="24">
        <v>339.279</v>
      </c>
      <c r="F279" s="117"/>
      <c r="G279" s="106"/>
      <c r="H279" s="101">
        <f t="shared" si="59"/>
        <v>0</v>
      </c>
      <c r="I279" s="106">
        <f t="shared" si="57"/>
        <v>0</v>
      </c>
      <c r="J279" s="106">
        <f t="shared" si="58"/>
        <v>0</v>
      </c>
      <c r="K279" s="16"/>
    </row>
    <row r="280" spans="1:11" x14ac:dyDescent="0.4">
      <c r="A280" s="36">
        <v>236</v>
      </c>
      <c r="B280" s="76" t="s">
        <v>92</v>
      </c>
      <c r="C280" s="79" t="s">
        <v>10</v>
      </c>
      <c r="D280" s="79" t="s">
        <v>160</v>
      </c>
      <c r="E280" s="80">
        <f>E279*D280</f>
        <v>4071.348</v>
      </c>
      <c r="F280" s="102"/>
      <c r="G280" s="101"/>
      <c r="H280" s="101">
        <f t="shared" si="59"/>
        <v>0</v>
      </c>
      <c r="I280" s="106">
        <f t="shared" si="57"/>
        <v>0</v>
      </c>
      <c r="J280" s="101">
        <f t="shared" si="58"/>
        <v>0</v>
      </c>
      <c r="K280" s="3"/>
    </row>
    <row r="281" spans="1:11" x14ac:dyDescent="0.4">
      <c r="A281" s="36">
        <v>237</v>
      </c>
      <c r="B281" s="76" t="s">
        <v>93</v>
      </c>
      <c r="C281" s="79" t="s">
        <v>10</v>
      </c>
      <c r="D281" s="79" t="s">
        <v>161</v>
      </c>
      <c r="E281" s="80">
        <f>E279*D281</f>
        <v>8142.6959999999999</v>
      </c>
      <c r="F281" s="102"/>
      <c r="G281" s="101"/>
      <c r="H281" s="101">
        <f t="shared" si="59"/>
        <v>0</v>
      </c>
      <c r="I281" s="106">
        <f t="shared" si="57"/>
        <v>0</v>
      </c>
      <c r="J281" s="101">
        <f t="shared" si="58"/>
        <v>0</v>
      </c>
      <c r="K281" s="3"/>
    </row>
    <row r="282" spans="1:11" x14ac:dyDescent="0.4">
      <c r="A282" s="36">
        <v>238</v>
      </c>
      <c r="B282" s="76" t="s">
        <v>94</v>
      </c>
      <c r="C282" s="79" t="s">
        <v>95</v>
      </c>
      <c r="D282" s="79" t="s">
        <v>144</v>
      </c>
      <c r="E282" s="80">
        <f>E279*D282</f>
        <v>339.279</v>
      </c>
      <c r="F282" s="102"/>
      <c r="G282" s="101"/>
      <c r="H282" s="101">
        <f t="shared" si="59"/>
        <v>0</v>
      </c>
      <c r="I282" s="106">
        <f t="shared" si="57"/>
        <v>0</v>
      </c>
      <c r="J282" s="101">
        <f t="shared" si="58"/>
        <v>0</v>
      </c>
      <c r="K282" s="3"/>
    </row>
    <row r="283" spans="1:11" x14ac:dyDescent="0.4">
      <c r="A283" s="36">
        <v>239</v>
      </c>
      <c r="B283" s="76" t="s">
        <v>96</v>
      </c>
      <c r="C283" s="79" t="s">
        <v>12</v>
      </c>
      <c r="D283" s="79" t="s">
        <v>144</v>
      </c>
      <c r="E283" s="81">
        <f>E279*D283</f>
        <v>339.279</v>
      </c>
      <c r="F283" s="102"/>
      <c r="G283" s="101"/>
      <c r="H283" s="101">
        <f t="shared" si="59"/>
        <v>0</v>
      </c>
      <c r="I283" s="106">
        <f t="shared" si="57"/>
        <v>0</v>
      </c>
      <c r="J283" s="101">
        <f t="shared" si="58"/>
        <v>0</v>
      </c>
      <c r="K283" s="3"/>
    </row>
    <row r="284" spans="1:11" ht="38.6" x14ac:dyDescent="0.4">
      <c r="A284" s="36">
        <v>240</v>
      </c>
      <c r="B284" s="76" t="s">
        <v>97</v>
      </c>
      <c r="C284" s="79" t="s">
        <v>2</v>
      </c>
      <c r="D284" s="79" t="s">
        <v>139</v>
      </c>
      <c r="E284" s="82">
        <v>126.7</v>
      </c>
      <c r="F284" s="102"/>
      <c r="G284" s="101"/>
      <c r="H284" s="101">
        <f t="shared" si="59"/>
        <v>0</v>
      </c>
      <c r="I284" s="106">
        <f t="shared" si="57"/>
        <v>0</v>
      </c>
      <c r="J284" s="101">
        <f t="shared" si="58"/>
        <v>0</v>
      </c>
      <c r="K284" s="3"/>
    </row>
    <row r="285" spans="1:11" ht="38.6" x14ac:dyDescent="0.4">
      <c r="A285" s="36">
        <v>241</v>
      </c>
      <c r="B285" s="76" t="s">
        <v>98</v>
      </c>
      <c r="C285" s="79" t="s">
        <v>2</v>
      </c>
      <c r="D285" s="79" t="s">
        <v>139</v>
      </c>
      <c r="E285" s="82">
        <v>66.7</v>
      </c>
      <c r="F285" s="102"/>
      <c r="G285" s="101"/>
      <c r="H285" s="101">
        <f t="shared" si="59"/>
        <v>0</v>
      </c>
      <c r="I285" s="106">
        <f t="shared" si="57"/>
        <v>0</v>
      </c>
      <c r="J285" s="101">
        <f t="shared" si="58"/>
        <v>0</v>
      </c>
      <c r="K285" s="3"/>
    </row>
    <row r="286" spans="1:11" ht="38.6" x14ac:dyDescent="0.4">
      <c r="A286" s="36">
        <v>242</v>
      </c>
      <c r="B286" s="76" t="s">
        <v>99</v>
      </c>
      <c r="C286" s="79" t="s">
        <v>2</v>
      </c>
      <c r="D286" s="79" t="s">
        <v>139</v>
      </c>
      <c r="E286" s="82">
        <v>14.3</v>
      </c>
      <c r="F286" s="102"/>
      <c r="G286" s="101"/>
      <c r="H286" s="101">
        <f t="shared" si="59"/>
        <v>0</v>
      </c>
      <c r="I286" s="106">
        <f t="shared" si="57"/>
        <v>0</v>
      </c>
      <c r="J286" s="101">
        <f t="shared" si="58"/>
        <v>0</v>
      </c>
      <c r="K286" s="3"/>
    </row>
    <row r="287" spans="1:11" ht="38.6" x14ac:dyDescent="0.4">
      <c r="A287" s="36">
        <v>243</v>
      </c>
      <c r="B287" s="76" t="s">
        <v>100</v>
      </c>
      <c r="C287" s="79" t="s">
        <v>2</v>
      </c>
      <c r="D287" s="79" t="s">
        <v>139</v>
      </c>
      <c r="E287" s="82">
        <v>45.5</v>
      </c>
      <c r="F287" s="102"/>
      <c r="G287" s="101"/>
      <c r="H287" s="101">
        <f t="shared" si="59"/>
        <v>0</v>
      </c>
      <c r="I287" s="106">
        <f t="shared" si="57"/>
        <v>0</v>
      </c>
      <c r="J287" s="101">
        <f t="shared" si="58"/>
        <v>0</v>
      </c>
      <c r="K287" s="3"/>
    </row>
    <row r="288" spans="1:11" ht="38.6" x14ac:dyDescent="0.4">
      <c r="A288" s="36">
        <v>244</v>
      </c>
      <c r="B288" s="76" t="s">
        <v>101</v>
      </c>
      <c r="C288" s="79" t="s">
        <v>2</v>
      </c>
      <c r="D288" s="79" t="s">
        <v>139</v>
      </c>
      <c r="E288" s="82">
        <v>83.5</v>
      </c>
      <c r="F288" s="102"/>
      <c r="G288" s="101"/>
      <c r="H288" s="101">
        <f t="shared" si="59"/>
        <v>0</v>
      </c>
      <c r="I288" s="106">
        <f t="shared" si="57"/>
        <v>0</v>
      </c>
      <c r="J288" s="101">
        <f t="shared" si="58"/>
        <v>0</v>
      </c>
      <c r="K288" s="3"/>
    </row>
    <row r="289" spans="1:11" ht="38.6" x14ac:dyDescent="0.4">
      <c r="A289" s="36">
        <v>245</v>
      </c>
      <c r="B289" s="76" t="s">
        <v>102</v>
      </c>
      <c r="C289" s="79" t="s">
        <v>2</v>
      </c>
      <c r="D289" s="79" t="s">
        <v>139</v>
      </c>
      <c r="E289" s="82">
        <v>17</v>
      </c>
      <c r="F289" s="102"/>
      <c r="G289" s="101"/>
      <c r="H289" s="101">
        <f t="shared" si="59"/>
        <v>0</v>
      </c>
      <c r="I289" s="106">
        <f t="shared" si="57"/>
        <v>0</v>
      </c>
      <c r="J289" s="101">
        <f t="shared" si="58"/>
        <v>0</v>
      </c>
      <c r="K289" s="3"/>
    </row>
    <row r="290" spans="1:11" x14ac:dyDescent="0.4">
      <c r="A290" s="43"/>
      <c r="B290" s="8" t="s">
        <v>103</v>
      </c>
      <c r="C290" s="83"/>
      <c r="D290" s="83"/>
      <c r="E290" s="84"/>
      <c r="F290" s="118"/>
      <c r="G290" s="112"/>
      <c r="H290" s="109">
        <f>SUM(H273:H289)</f>
        <v>0</v>
      </c>
      <c r="I290" s="109">
        <f t="shared" ref="I290:J290" si="60">SUM(I273:I289)</f>
        <v>0</v>
      </c>
      <c r="J290" s="109">
        <f t="shared" si="60"/>
        <v>0</v>
      </c>
      <c r="K290" s="128"/>
    </row>
    <row r="291" spans="1:11" x14ac:dyDescent="0.4">
      <c r="A291" s="45"/>
      <c r="B291" s="10" t="s">
        <v>104</v>
      </c>
      <c r="C291" s="46"/>
      <c r="D291" s="46"/>
      <c r="E291" s="46"/>
      <c r="F291" s="119"/>
      <c r="G291" s="110"/>
      <c r="H291" s="110"/>
      <c r="I291" s="110"/>
      <c r="J291" s="110"/>
      <c r="K291" s="129"/>
    </row>
    <row r="292" spans="1:11" s="17" customFormat="1" x14ac:dyDescent="0.4">
      <c r="A292" s="42">
        <v>246</v>
      </c>
      <c r="B292" s="28" t="s">
        <v>105</v>
      </c>
      <c r="C292" s="29" t="s">
        <v>12</v>
      </c>
      <c r="D292" s="48"/>
      <c r="E292" s="20">
        <v>2850</v>
      </c>
      <c r="F292" s="117"/>
      <c r="G292" s="106"/>
      <c r="H292" s="106"/>
      <c r="I292" s="106">
        <f>G292*E292</f>
        <v>0</v>
      </c>
      <c r="J292" s="106">
        <f t="shared" ref="J292:J294" si="61">H292+I292</f>
        <v>0</v>
      </c>
      <c r="K292" s="16"/>
    </row>
    <row r="293" spans="1:11" x14ac:dyDescent="0.4">
      <c r="A293" s="36">
        <v>247</v>
      </c>
      <c r="B293" s="53" t="s">
        <v>106</v>
      </c>
      <c r="C293" s="54" t="s">
        <v>12</v>
      </c>
      <c r="D293" s="51" t="s">
        <v>147</v>
      </c>
      <c r="E293" s="52">
        <f>E292*D293</f>
        <v>3420</v>
      </c>
      <c r="F293" s="102"/>
      <c r="G293" s="101"/>
      <c r="H293" s="101">
        <f t="shared" ref="H293:H294" si="62">F293*E293</f>
        <v>0</v>
      </c>
      <c r="I293" s="106">
        <f t="shared" ref="I293:I294" si="63">G293*E293</f>
        <v>0</v>
      </c>
      <c r="J293" s="101">
        <f t="shared" si="61"/>
        <v>0</v>
      </c>
      <c r="K293" s="3"/>
    </row>
    <row r="294" spans="1:11" x14ac:dyDescent="0.4">
      <c r="A294" s="36">
        <v>248</v>
      </c>
      <c r="B294" s="53" t="s">
        <v>107</v>
      </c>
      <c r="C294" s="54" t="s">
        <v>42</v>
      </c>
      <c r="D294" s="51" t="s">
        <v>139</v>
      </c>
      <c r="E294" s="52">
        <f>E292*D294</f>
        <v>3135.0000000000005</v>
      </c>
      <c r="F294" s="102"/>
      <c r="G294" s="101"/>
      <c r="H294" s="101">
        <f t="shared" si="62"/>
        <v>0</v>
      </c>
      <c r="I294" s="106">
        <f t="shared" si="63"/>
        <v>0</v>
      </c>
      <c r="J294" s="101">
        <f t="shared" si="61"/>
        <v>0</v>
      </c>
      <c r="K294" s="3"/>
    </row>
    <row r="295" spans="1:11" x14ac:dyDescent="0.4">
      <c r="A295" s="43"/>
      <c r="B295" s="8" t="s">
        <v>108</v>
      </c>
      <c r="C295" s="44"/>
      <c r="D295" s="44"/>
      <c r="E295" s="44"/>
      <c r="F295" s="118"/>
      <c r="G295" s="112"/>
      <c r="H295" s="109">
        <f>SUM(H292:H294)</f>
        <v>0</v>
      </c>
      <c r="I295" s="109">
        <f t="shared" ref="I295:J295" si="64">SUM(I292:I294)</f>
        <v>0</v>
      </c>
      <c r="J295" s="109">
        <f t="shared" si="64"/>
        <v>0</v>
      </c>
      <c r="K295" s="128"/>
    </row>
    <row r="296" spans="1:11" x14ac:dyDescent="0.4">
      <c r="A296" s="45"/>
      <c r="B296" s="10" t="s">
        <v>109</v>
      </c>
      <c r="C296" s="46"/>
      <c r="D296" s="46"/>
      <c r="E296" s="46"/>
      <c r="F296" s="119"/>
      <c r="G296" s="110"/>
      <c r="H296" s="110"/>
      <c r="I296" s="110"/>
      <c r="J296" s="110"/>
      <c r="K296" s="129"/>
    </row>
    <row r="297" spans="1:11" s="17" customFormat="1" x14ac:dyDescent="0.4">
      <c r="A297" s="42">
        <v>249</v>
      </c>
      <c r="B297" s="28" t="s">
        <v>38</v>
      </c>
      <c r="C297" s="48" t="s">
        <v>12</v>
      </c>
      <c r="D297" s="59"/>
      <c r="E297" s="30">
        <v>308.8</v>
      </c>
      <c r="F297" s="117"/>
      <c r="G297" s="106"/>
      <c r="H297" s="101">
        <f>F297*E297</f>
        <v>0</v>
      </c>
      <c r="I297" s="106">
        <f>G297*E297</f>
        <v>0</v>
      </c>
      <c r="J297" s="106">
        <f t="shared" ref="J297:J326" si="65">H297+I297</f>
        <v>0</v>
      </c>
      <c r="K297" s="16"/>
    </row>
    <row r="298" spans="1:11" s="17" customFormat="1" x14ac:dyDescent="0.4">
      <c r="A298" s="42">
        <v>250</v>
      </c>
      <c r="B298" s="47" t="s">
        <v>45</v>
      </c>
      <c r="C298" s="48" t="s">
        <v>12</v>
      </c>
      <c r="D298" s="59"/>
      <c r="E298" s="20">
        <v>308.8</v>
      </c>
      <c r="F298" s="117"/>
      <c r="G298" s="106"/>
      <c r="H298" s="101">
        <f t="shared" ref="H298:H326" si="66">F298*E298</f>
        <v>0</v>
      </c>
      <c r="I298" s="106">
        <f t="shared" ref="I298:I326" si="67">G298*E298</f>
        <v>0</v>
      </c>
      <c r="J298" s="106">
        <f t="shared" si="65"/>
        <v>0</v>
      </c>
      <c r="K298" s="16"/>
    </row>
    <row r="299" spans="1:11" x14ac:dyDescent="0.4">
      <c r="A299" s="36">
        <v>251</v>
      </c>
      <c r="B299" s="53" t="s">
        <v>110</v>
      </c>
      <c r="C299" s="51" t="s">
        <v>10</v>
      </c>
      <c r="D299" s="52">
        <v>0.27</v>
      </c>
      <c r="E299" s="61">
        <f>E298*D299</f>
        <v>83.376000000000005</v>
      </c>
      <c r="F299" s="102"/>
      <c r="G299" s="101"/>
      <c r="H299" s="101">
        <f t="shared" si="66"/>
        <v>0</v>
      </c>
      <c r="I299" s="106">
        <f t="shared" si="67"/>
        <v>0</v>
      </c>
      <c r="J299" s="101">
        <f t="shared" si="65"/>
        <v>0</v>
      </c>
      <c r="K299" s="3"/>
    </row>
    <row r="300" spans="1:11" x14ac:dyDescent="0.4">
      <c r="A300" s="36">
        <v>252</v>
      </c>
      <c r="B300" s="53" t="s">
        <v>111</v>
      </c>
      <c r="C300" s="51" t="s">
        <v>112</v>
      </c>
      <c r="D300" s="52">
        <v>2.64</v>
      </c>
      <c r="E300" s="52">
        <f>E298*D300</f>
        <v>815.23200000000008</v>
      </c>
      <c r="F300" s="102"/>
      <c r="G300" s="101"/>
      <c r="H300" s="101">
        <f t="shared" si="66"/>
        <v>0</v>
      </c>
      <c r="I300" s="106">
        <f t="shared" si="67"/>
        <v>0</v>
      </c>
      <c r="J300" s="101">
        <f t="shared" si="65"/>
        <v>0</v>
      </c>
      <c r="K300" s="3"/>
    </row>
    <row r="301" spans="1:11" x14ac:dyDescent="0.4">
      <c r="A301" s="36">
        <v>253</v>
      </c>
      <c r="B301" s="53" t="s">
        <v>47</v>
      </c>
      <c r="C301" s="51" t="s">
        <v>2</v>
      </c>
      <c r="D301" s="52">
        <v>2</v>
      </c>
      <c r="E301" s="61">
        <f>E298*D301</f>
        <v>617.6</v>
      </c>
      <c r="F301" s="102"/>
      <c r="G301" s="101"/>
      <c r="H301" s="101">
        <f t="shared" si="66"/>
        <v>0</v>
      </c>
      <c r="I301" s="106">
        <f t="shared" si="67"/>
        <v>0</v>
      </c>
      <c r="J301" s="101">
        <f t="shared" si="65"/>
        <v>0</v>
      </c>
      <c r="K301" s="3"/>
    </row>
    <row r="302" spans="1:11" x14ac:dyDescent="0.4">
      <c r="A302" s="36">
        <v>254</v>
      </c>
      <c r="B302" s="53" t="s">
        <v>113</v>
      </c>
      <c r="C302" s="51" t="s">
        <v>10</v>
      </c>
      <c r="D302" s="52">
        <v>8</v>
      </c>
      <c r="E302" s="61">
        <f>E298*D302</f>
        <v>2470.4</v>
      </c>
      <c r="F302" s="102"/>
      <c r="G302" s="101"/>
      <c r="H302" s="101">
        <f t="shared" si="66"/>
        <v>0</v>
      </c>
      <c r="I302" s="106">
        <f t="shared" si="67"/>
        <v>0</v>
      </c>
      <c r="J302" s="101">
        <f t="shared" si="65"/>
        <v>0</v>
      </c>
      <c r="K302" s="3"/>
    </row>
    <row r="303" spans="1:11" ht="25.75" x14ac:dyDescent="0.4">
      <c r="A303" s="36">
        <v>255</v>
      </c>
      <c r="B303" s="53" t="s">
        <v>114</v>
      </c>
      <c r="C303" s="51" t="s">
        <v>10</v>
      </c>
      <c r="D303" s="52">
        <v>9</v>
      </c>
      <c r="E303" s="61">
        <f>E298*D303</f>
        <v>2779.2000000000003</v>
      </c>
      <c r="F303" s="102"/>
      <c r="G303" s="101"/>
      <c r="H303" s="101">
        <f t="shared" si="66"/>
        <v>0</v>
      </c>
      <c r="I303" s="106">
        <f t="shared" si="67"/>
        <v>0</v>
      </c>
      <c r="J303" s="101">
        <f t="shared" si="65"/>
        <v>0</v>
      </c>
      <c r="K303" s="3"/>
    </row>
    <row r="304" spans="1:11" s="17" customFormat="1" x14ac:dyDescent="0.4">
      <c r="A304" s="42">
        <v>256</v>
      </c>
      <c r="B304" s="47" t="s">
        <v>115</v>
      </c>
      <c r="C304" s="48" t="s">
        <v>12</v>
      </c>
      <c r="D304" s="59"/>
      <c r="E304" s="30">
        <v>308.8</v>
      </c>
      <c r="F304" s="117"/>
      <c r="G304" s="106"/>
      <c r="H304" s="101">
        <f t="shared" si="66"/>
        <v>0</v>
      </c>
      <c r="I304" s="106">
        <f t="shared" si="67"/>
        <v>0</v>
      </c>
      <c r="J304" s="106">
        <f t="shared" si="65"/>
        <v>0</v>
      </c>
      <c r="K304" s="16"/>
    </row>
    <row r="305" spans="1:11" x14ac:dyDescent="0.4">
      <c r="A305" s="36">
        <v>257</v>
      </c>
      <c r="B305" s="53" t="s">
        <v>116</v>
      </c>
      <c r="C305" s="51" t="s">
        <v>12</v>
      </c>
      <c r="D305" s="52">
        <v>2.2000000000000002</v>
      </c>
      <c r="E305" s="52">
        <f>E304*D305</f>
        <v>679.36000000000013</v>
      </c>
      <c r="F305" s="102"/>
      <c r="G305" s="101"/>
      <c r="H305" s="101">
        <f t="shared" si="66"/>
        <v>0</v>
      </c>
      <c r="I305" s="106">
        <f t="shared" si="67"/>
        <v>0</v>
      </c>
      <c r="J305" s="101">
        <f t="shared" si="65"/>
        <v>0</v>
      </c>
      <c r="K305" s="3"/>
    </row>
    <row r="306" spans="1:11" s="17" customFormat="1" x14ac:dyDescent="0.4">
      <c r="A306" s="42">
        <v>258</v>
      </c>
      <c r="B306" s="47" t="s">
        <v>117</v>
      </c>
      <c r="C306" s="48" t="s">
        <v>12</v>
      </c>
      <c r="D306" s="59"/>
      <c r="E306" s="30">
        <v>15</v>
      </c>
      <c r="F306" s="117"/>
      <c r="G306" s="106"/>
      <c r="H306" s="101">
        <f t="shared" si="66"/>
        <v>0</v>
      </c>
      <c r="I306" s="106">
        <f t="shared" si="67"/>
        <v>0</v>
      </c>
      <c r="J306" s="106">
        <f t="shared" si="65"/>
        <v>0</v>
      </c>
      <c r="K306" s="16"/>
    </row>
    <row r="307" spans="1:11" ht="25.75" x14ac:dyDescent="0.4">
      <c r="A307" s="36">
        <v>259</v>
      </c>
      <c r="B307" s="53" t="s">
        <v>170</v>
      </c>
      <c r="C307" s="51" t="s">
        <v>10</v>
      </c>
      <c r="D307" s="52">
        <v>52</v>
      </c>
      <c r="E307" s="52">
        <f>E306*D307</f>
        <v>780</v>
      </c>
      <c r="F307" s="102"/>
      <c r="G307" s="101"/>
      <c r="H307" s="101">
        <f t="shared" si="66"/>
        <v>0</v>
      </c>
      <c r="I307" s="106">
        <f t="shared" si="67"/>
        <v>0</v>
      </c>
      <c r="J307" s="101">
        <f t="shared" si="65"/>
        <v>0</v>
      </c>
      <c r="K307" s="3"/>
    </row>
    <row r="308" spans="1:11" x14ac:dyDescent="0.4">
      <c r="A308" s="36">
        <v>260</v>
      </c>
      <c r="B308" s="76" t="s">
        <v>96</v>
      </c>
      <c r="C308" s="51" t="s">
        <v>12</v>
      </c>
      <c r="D308" s="52">
        <v>13.7</v>
      </c>
      <c r="E308" s="52">
        <f>E306*D308</f>
        <v>205.5</v>
      </c>
      <c r="F308" s="102"/>
      <c r="G308" s="101"/>
      <c r="H308" s="101">
        <f t="shared" si="66"/>
        <v>0</v>
      </c>
      <c r="I308" s="106">
        <f t="shared" si="67"/>
        <v>0</v>
      </c>
      <c r="J308" s="101">
        <f t="shared" si="65"/>
        <v>0</v>
      </c>
      <c r="K308" s="3"/>
    </row>
    <row r="309" spans="1:11" s="17" customFormat="1" x14ac:dyDescent="0.4">
      <c r="A309" s="42">
        <v>261</v>
      </c>
      <c r="B309" s="47" t="s">
        <v>91</v>
      </c>
      <c r="C309" s="48" t="s">
        <v>42</v>
      </c>
      <c r="D309" s="30"/>
      <c r="E309" s="30">
        <v>11</v>
      </c>
      <c r="F309" s="117"/>
      <c r="G309" s="106"/>
      <c r="H309" s="101">
        <f t="shared" si="66"/>
        <v>0</v>
      </c>
      <c r="I309" s="106">
        <f t="shared" si="67"/>
        <v>0</v>
      </c>
      <c r="J309" s="106">
        <f t="shared" si="65"/>
        <v>0</v>
      </c>
      <c r="K309" s="16"/>
    </row>
    <row r="310" spans="1:11" ht="25.75" x14ac:dyDescent="0.4">
      <c r="A310" s="36">
        <v>262</v>
      </c>
      <c r="B310" s="56" t="s">
        <v>118</v>
      </c>
      <c r="C310" s="51" t="s">
        <v>112</v>
      </c>
      <c r="D310" s="52">
        <v>1.1000000000000001</v>
      </c>
      <c r="E310" s="52">
        <f>E309*D310</f>
        <v>12.100000000000001</v>
      </c>
      <c r="F310" s="102"/>
      <c r="G310" s="101"/>
      <c r="H310" s="101">
        <f t="shared" si="66"/>
        <v>0</v>
      </c>
      <c r="I310" s="106">
        <f t="shared" si="67"/>
        <v>0</v>
      </c>
      <c r="J310" s="101">
        <f t="shared" si="65"/>
        <v>0</v>
      </c>
      <c r="K310" s="3"/>
    </row>
    <row r="311" spans="1:11" s="17" customFormat="1" x14ac:dyDescent="0.4">
      <c r="A311" s="42">
        <v>263</v>
      </c>
      <c r="B311" s="47" t="s">
        <v>119</v>
      </c>
      <c r="C311" s="48" t="s">
        <v>42</v>
      </c>
      <c r="D311" s="30"/>
      <c r="E311" s="30">
        <v>33</v>
      </c>
      <c r="F311" s="117"/>
      <c r="G311" s="106"/>
      <c r="H311" s="101">
        <f t="shared" si="66"/>
        <v>0</v>
      </c>
      <c r="I311" s="106">
        <f t="shared" si="67"/>
        <v>0</v>
      </c>
      <c r="J311" s="106">
        <f t="shared" si="65"/>
        <v>0</v>
      </c>
      <c r="K311" s="16"/>
    </row>
    <row r="312" spans="1:11" ht="38.6" x14ac:dyDescent="0.4">
      <c r="A312" s="36">
        <v>264</v>
      </c>
      <c r="B312" s="53" t="s">
        <v>173</v>
      </c>
      <c r="C312" s="51" t="s">
        <v>42</v>
      </c>
      <c r="D312" s="52">
        <v>1.1000000000000001</v>
      </c>
      <c r="E312" s="52">
        <f>E311*D312</f>
        <v>36.300000000000004</v>
      </c>
      <c r="F312" s="102"/>
      <c r="G312" s="101"/>
      <c r="H312" s="101">
        <f t="shared" si="66"/>
        <v>0</v>
      </c>
      <c r="I312" s="106">
        <f t="shared" si="67"/>
        <v>0</v>
      </c>
      <c r="J312" s="101">
        <f t="shared" si="65"/>
        <v>0</v>
      </c>
      <c r="K312" s="3"/>
    </row>
    <row r="313" spans="1:11" s="17" customFormat="1" x14ac:dyDescent="0.4">
      <c r="A313" s="42">
        <v>265</v>
      </c>
      <c r="B313" s="47" t="s">
        <v>120</v>
      </c>
      <c r="C313" s="48" t="s">
        <v>10</v>
      </c>
      <c r="D313" s="59"/>
      <c r="E313" s="30">
        <v>10</v>
      </c>
      <c r="F313" s="117"/>
      <c r="G313" s="106"/>
      <c r="H313" s="101">
        <f t="shared" si="66"/>
        <v>0</v>
      </c>
      <c r="I313" s="106">
        <f t="shared" si="67"/>
        <v>0</v>
      </c>
      <c r="J313" s="106">
        <f t="shared" si="65"/>
        <v>0</v>
      </c>
      <c r="K313" s="16"/>
    </row>
    <row r="314" spans="1:11" x14ac:dyDescent="0.4">
      <c r="A314" s="36">
        <v>266</v>
      </c>
      <c r="B314" s="53" t="s">
        <v>121</v>
      </c>
      <c r="C314" s="51" t="s">
        <v>10</v>
      </c>
      <c r="D314" s="52">
        <v>1</v>
      </c>
      <c r="E314" s="52">
        <f>E313*D314</f>
        <v>10</v>
      </c>
      <c r="F314" s="102"/>
      <c r="G314" s="101"/>
      <c r="H314" s="101"/>
      <c r="I314" s="106"/>
      <c r="J314" s="101"/>
      <c r="K314" s="3" t="s">
        <v>193</v>
      </c>
    </row>
    <row r="315" spans="1:11" s="17" customFormat="1" x14ac:dyDescent="0.4">
      <c r="A315" s="36">
        <v>267</v>
      </c>
      <c r="B315" s="47" t="s">
        <v>40</v>
      </c>
      <c r="C315" s="48" t="s">
        <v>12</v>
      </c>
      <c r="D315" s="59"/>
      <c r="E315" s="30">
        <v>308.8</v>
      </c>
      <c r="F315" s="117"/>
      <c r="G315" s="106"/>
      <c r="H315" s="101">
        <f t="shared" si="66"/>
        <v>0</v>
      </c>
      <c r="I315" s="106">
        <f t="shared" si="67"/>
        <v>0</v>
      </c>
      <c r="J315" s="106">
        <f t="shared" si="65"/>
        <v>0</v>
      </c>
      <c r="K315" s="16"/>
    </row>
    <row r="316" spans="1:11" ht="38.6" x14ac:dyDescent="0.4">
      <c r="A316" s="36">
        <v>268</v>
      </c>
      <c r="B316" s="21" t="s">
        <v>187</v>
      </c>
      <c r="C316" s="51" t="s">
        <v>7</v>
      </c>
      <c r="D316" s="52">
        <v>0.04</v>
      </c>
      <c r="E316" s="52">
        <f>E315*D316</f>
        <v>12.352</v>
      </c>
      <c r="F316" s="102"/>
      <c r="G316" s="101"/>
      <c r="H316" s="101"/>
      <c r="I316" s="106"/>
      <c r="J316" s="101"/>
      <c r="K316" s="3" t="s">
        <v>193</v>
      </c>
    </row>
    <row r="317" spans="1:11" s="17" customFormat="1" x14ac:dyDescent="0.4">
      <c r="A317" s="42">
        <v>269</v>
      </c>
      <c r="B317" s="47" t="s">
        <v>15</v>
      </c>
      <c r="C317" s="48" t="s">
        <v>2</v>
      </c>
      <c r="D317" s="59"/>
      <c r="E317" s="20">
        <v>370.5454545454545</v>
      </c>
      <c r="F317" s="117"/>
      <c r="G317" s="106"/>
      <c r="H317" s="101">
        <f t="shared" si="66"/>
        <v>0</v>
      </c>
      <c r="I317" s="106">
        <f t="shared" si="67"/>
        <v>0</v>
      </c>
      <c r="J317" s="106">
        <f t="shared" si="65"/>
        <v>0</v>
      </c>
      <c r="K317" s="16"/>
    </row>
    <row r="318" spans="1:11" x14ac:dyDescent="0.4">
      <c r="A318" s="36">
        <v>270</v>
      </c>
      <c r="B318" s="21" t="s">
        <v>184</v>
      </c>
      <c r="C318" s="22" t="s">
        <v>2</v>
      </c>
      <c r="D318" s="22" t="s">
        <v>139</v>
      </c>
      <c r="E318" s="23">
        <f>E317*D318</f>
        <v>407.59999999999997</v>
      </c>
      <c r="F318" s="102"/>
      <c r="G318" s="101"/>
      <c r="H318" s="101">
        <f t="shared" si="66"/>
        <v>0</v>
      </c>
      <c r="I318" s="106">
        <f t="shared" si="67"/>
        <v>0</v>
      </c>
      <c r="J318" s="101">
        <f t="shared" si="65"/>
        <v>0</v>
      </c>
      <c r="K318" s="3"/>
    </row>
    <row r="319" spans="1:11" s="17" customFormat="1" x14ac:dyDescent="0.4">
      <c r="A319" s="42">
        <v>271</v>
      </c>
      <c r="B319" s="47" t="s">
        <v>13</v>
      </c>
      <c r="C319" s="48" t="s">
        <v>6</v>
      </c>
      <c r="D319" s="59"/>
      <c r="E319" s="20">
        <v>308.8</v>
      </c>
      <c r="F319" s="117"/>
      <c r="G319" s="106"/>
      <c r="H319" s="101">
        <f t="shared" si="66"/>
        <v>0</v>
      </c>
      <c r="I319" s="106">
        <f t="shared" si="67"/>
        <v>0</v>
      </c>
      <c r="J319" s="106">
        <f t="shared" si="65"/>
        <v>0</v>
      </c>
      <c r="K319" s="16"/>
    </row>
    <row r="320" spans="1:11" ht="38.6" x14ac:dyDescent="0.4">
      <c r="A320" s="36">
        <v>272</v>
      </c>
      <c r="B320" s="21" t="s">
        <v>189</v>
      </c>
      <c r="C320" s="51" t="s">
        <v>11</v>
      </c>
      <c r="D320" s="52">
        <v>6</v>
      </c>
      <c r="E320" s="52">
        <f>E319*D320</f>
        <v>1852.8000000000002</v>
      </c>
      <c r="F320" s="102"/>
      <c r="G320" s="101"/>
      <c r="H320" s="101"/>
      <c r="I320" s="106"/>
      <c r="J320" s="101"/>
      <c r="K320" s="3" t="s">
        <v>193</v>
      </c>
    </row>
    <row r="321" spans="1:11" ht="25.75" x14ac:dyDescent="0.4">
      <c r="A321" s="36">
        <v>273</v>
      </c>
      <c r="B321" s="21" t="s">
        <v>190</v>
      </c>
      <c r="C321" s="51" t="s">
        <v>12</v>
      </c>
      <c r="D321" s="52">
        <v>1.2</v>
      </c>
      <c r="E321" s="52">
        <f>E319*D321</f>
        <v>370.56</v>
      </c>
      <c r="F321" s="102"/>
      <c r="G321" s="101"/>
      <c r="H321" s="101"/>
      <c r="I321" s="106"/>
      <c r="J321" s="101"/>
      <c r="K321" s="3" t="s">
        <v>193</v>
      </c>
    </row>
    <row r="322" spans="1:11" s="17" customFormat="1" x14ac:dyDescent="0.4">
      <c r="A322" s="42">
        <v>274</v>
      </c>
      <c r="B322" s="47" t="s">
        <v>40</v>
      </c>
      <c r="C322" s="48" t="s">
        <v>12</v>
      </c>
      <c r="D322" s="59"/>
      <c r="E322" s="30">
        <v>308.8</v>
      </c>
      <c r="F322" s="117"/>
      <c r="G322" s="106"/>
      <c r="H322" s="101">
        <f t="shared" si="66"/>
        <v>0</v>
      </c>
      <c r="I322" s="106">
        <f t="shared" si="67"/>
        <v>0</v>
      </c>
      <c r="J322" s="106">
        <f t="shared" si="65"/>
        <v>0</v>
      </c>
      <c r="K322" s="16"/>
    </row>
    <row r="323" spans="1:11" ht="38.6" x14ac:dyDescent="0.4">
      <c r="A323" s="36">
        <v>275</v>
      </c>
      <c r="B323" s="21" t="s">
        <v>187</v>
      </c>
      <c r="C323" s="51" t="s">
        <v>7</v>
      </c>
      <c r="D323" s="52">
        <v>0.04</v>
      </c>
      <c r="E323" s="52">
        <f>E322*D323</f>
        <v>12.352</v>
      </c>
      <c r="F323" s="102"/>
      <c r="G323" s="101"/>
      <c r="H323" s="101"/>
      <c r="I323" s="106"/>
      <c r="J323" s="101"/>
      <c r="K323" s="3" t="s">
        <v>193</v>
      </c>
    </row>
    <row r="324" spans="1:11" s="17" customFormat="1" x14ac:dyDescent="0.4">
      <c r="A324" s="42">
        <v>276</v>
      </c>
      <c r="B324" s="28" t="s">
        <v>16</v>
      </c>
      <c r="C324" s="48" t="s">
        <v>6</v>
      </c>
      <c r="D324" s="59"/>
      <c r="E324" s="30">
        <v>308.8</v>
      </c>
      <c r="F324" s="117"/>
      <c r="G324" s="106"/>
      <c r="H324" s="101">
        <f t="shared" si="66"/>
        <v>0</v>
      </c>
      <c r="I324" s="106">
        <f t="shared" si="67"/>
        <v>0</v>
      </c>
      <c r="J324" s="106">
        <f t="shared" si="65"/>
        <v>0</v>
      </c>
      <c r="K324" s="16"/>
    </row>
    <row r="325" spans="1:11" ht="38.6" x14ac:dyDescent="0.4">
      <c r="A325" s="36">
        <v>277</v>
      </c>
      <c r="B325" s="21" t="s">
        <v>191</v>
      </c>
      <c r="C325" s="51" t="s">
        <v>11</v>
      </c>
      <c r="D325" s="52">
        <v>3.2</v>
      </c>
      <c r="E325" s="52">
        <f>E324*D325</f>
        <v>988.16000000000008</v>
      </c>
      <c r="F325" s="102"/>
      <c r="G325" s="101"/>
      <c r="H325" s="101"/>
      <c r="I325" s="106"/>
      <c r="J325" s="101"/>
      <c r="K325" s="3" t="s">
        <v>193</v>
      </c>
    </row>
    <row r="326" spans="1:11" s="17" customFormat="1" x14ac:dyDescent="0.4">
      <c r="A326" s="42">
        <v>278</v>
      </c>
      <c r="B326" s="47" t="s">
        <v>17</v>
      </c>
      <c r="C326" s="48" t="s">
        <v>6</v>
      </c>
      <c r="D326" s="59"/>
      <c r="E326" s="30">
        <v>308.8</v>
      </c>
      <c r="F326" s="117"/>
      <c r="G326" s="106"/>
      <c r="H326" s="101">
        <f t="shared" si="66"/>
        <v>0</v>
      </c>
      <c r="I326" s="106">
        <f t="shared" si="67"/>
        <v>0</v>
      </c>
      <c r="J326" s="106">
        <f t="shared" si="65"/>
        <v>0</v>
      </c>
      <c r="K326" s="16"/>
    </row>
    <row r="327" spans="1:11" s="17" customFormat="1" ht="38.6" x14ac:dyDescent="0.4">
      <c r="A327" s="36">
        <v>279</v>
      </c>
      <c r="B327" s="100" t="s">
        <v>181</v>
      </c>
      <c r="C327" s="22" t="s">
        <v>7</v>
      </c>
      <c r="D327" s="22" t="s">
        <v>149</v>
      </c>
      <c r="E327" s="23">
        <f>E326*D327*0.57</f>
        <v>79.2072</v>
      </c>
      <c r="F327" s="102"/>
      <c r="G327" s="106"/>
      <c r="H327" s="101"/>
      <c r="I327" s="106"/>
      <c r="J327" s="101"/>
      <c r="K327" s="3" t="s">
        <v>193</v>
      </c>
    </row>
    <row r="328" spans="1:11" s="17" customFormat="1" ht="25.75" x14ac:dyDescent="0.4">
      <c r="A328" s="36">
        <v>280</v>
      </c>
      <c r="B328" s="100" t="s">
        <v>182</v>
      </c>
      <c r="C328" s="22" t="s">
        <v>7</v>
      </c>
      <c r="D328" s="22" t="s">
        <v>149</v>
      </c>
      <c r="E328" s="23">
        <f>E326*D328*0.33</f>
        <v>45.856800000000007</v>
      </c>
      <c r="F328" s="102"/>
      <c r="G328" s="106"/>
      <c r="H328" s="101"/>
      <c r="I328" s="106"/>
      <c r="J328" s="101"/>
      <c r="K328" s="3" t="s">
        <v>193</v>
      </c>
    </row>
    <row r="329" spans="1:11" ht="38.6" x14ac:dyDescent="0.4">
      <c r="A329" s="36">
        <v>281</v>
      </c>
      <c r="B329" s="104" t="s">
        <v>183</v>
      </c>
      <c r="C329" s="22" t="s">
        <v>7</v>
      </c>
      <c r="D329" s="22" t="s">
        <v>149</v>
      </c>
      <c r="E329" s="23">
        <f>E326*D329*0.1</f>
        <v>13.896000000000001</v>
      </c>
      <c r="F329" s="102"/>
      <c r="G329" s="101"/>
      <c r="H329" s="101"/>
      <c r="I329" s="106"/>
      <c r="J329" s="101"/>
      <c r="K329" s="3" t="s">
        <v>193</v>
      </c>
    </row>
    <row r="330" spans="1:11" x14ac:dyDescent="0.4">
      <c r="A330" s="43"/>
      <c r="B330" s="85" t="s">
        <v>122</v>
      </c>
      <c r="C330" s="86"/>
      <c r="D330" s="86"/>
      <c r="E330" s="86"/>
      <c r="F330" s="118"/>
      <c r="G330" s="112"/>
      <c r="H330" s="109">
        <f>SUM(H297:H329)</f>
        <v>0</v>
      </c>
      <c r="I330" s="109">
        <f>SUM(I297:I329)</f>
        <v>0</v>
      </c>
      <c r="J330" s="109">
        <f>SUM(J297:J329)</f>
        <v>0</v>
      </c>
      <c r="K330" s="128"/>
    </row>
    <row r="331" spans="1:11" x14ac:dyDescent="0.4">
      <c r="A331" s="43"/>
      <c r="B331" s="87" t="s">
        <v>162</v>
      </c>
      <c r="C331" s="87"/>
      <c r="D331" s="87"/>
      <c r="E331" s="87"/>
      <c r="F331" s="121"/>
      <c r="G331" s="113"/>
      <c r="H331" s="109">
        <f>H34+H43+H56+H66+H85+H100+H116+H130+H155+H175+H196+H215+H233+H251+H255+H259+H263+H271+H290+H295+H330</f>
        <v>0</v>
      </c>
      <c r="I331" s="109">
        <f>I34+I43+I56+I66+I85+I100+I116+I130+I155+I175+I196+I215+I233+I251+I255+I259+I263+I271+I290+I295+I330</f>
        <v>0</v>
      </c>
      <c r="J331" s="109">
        <f>J34+J43+J56+J66+J85+J100+J116+J130+J155+J175+J196+J215+J233+J251+J255+J259+J263+J271+J290+J295+J330</f>
        <v>0</v>
      </c>
      <c r="K331" s="128"/>
    </row>
    <row r="332" spans="1:11" x14ac:dyDescent="0.4">
      <c r="A332" s="88"/>
    </row>
  </sheetData>
  <autoFilter ref="A5:J331" xr:uid="{A3483B71-B671-4AC2-B780-F8DD0674BE6B}">
    <filterColumn colId="5" showButton="0"/>
    <filterColumn colId="7" showButton="0"/>
    <filterColumn colId="8" showButton="0"/>
  </autoFilter>
  <mergeCells count="11">
    <mergeCell ref="K5:K6"/>
    <mergeCell ref="A2:K2"/>
    <mergeCell ref="A1:K1"/>
    <mergeCell ref="A3:J3"/>
    <mergeCell ref="A5:A6"/>
    <mergeCell ref="B5:B6"/>
    <mergeCell ref="C5:C6"/>
    <mergeCell ref="D5:D6"/>
    <mergeCell ref="E5:E6"/>
    <mergeCell ref="F5:G5"/>
    <mergeCell ref="H5:J5"/>
  </mergeCells>
  <phoneticPr fontId="16" type="noConversion"/>
  <pageMargins left="0.70866141732283472" right="0.15748031496062992" top="0.19685039370078741" bottom="0.15748031496062992" header="0.15748031496062992" footer="0.15748031496062992"/>
  <pageSetup paperSize="9" fitToHeight="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01CF-C493-4A89-9BAA-1A4C9165A62F}">
  <dimension ref="C7:J7"/>
  <sheetViews>
    <sheetView workbookViewId="0">
      <selection activeCell="H17" sqref="H17"/>
    </sheetView>
  </sheetViews>
  <sheetFormatPr defaultRowHeight="14.6" x14ac:dyDescent="0.4"/>
  <sheetData>
    <row r="7" spans="3:10" ht="43.5" customHeight="1" x14ac:dyDescent="0.4">
      <c r="C7" s="137" t="s">
        <v>169</v>
      </c>
      <c r="D7" s="137"/>
      <c r="E7" s="137"/>
      <c r="F7" s="137"/>
      <c r="G7" s="137"/>
      <c r="H7" s="137"/>
      <c r="I7" s="137"/>
      <c r="J7" s="137"/>
    </row>
  </sheetData>
  <mergeCells count="1">
    <mergeCell ref="C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Ведомость объемов работ для рас</vt:lpstr>
      <vt:lpstr>Лист1</vt:lpstr>
      <vt:lpstr>'Ведомость объемов работ для рас'!Область_печати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Семенов Виталий Алексеевич</dc:creator>
  <cp:lastModifiedBy>Зубков Дмитрий Алексеевич</cp:lastModifiedBy>
  <cp:lastPrinted>2026-01-23T04:50:05Z</cp:lastPrinted>
  <dcterms:created xsi:type="dcterms:W3CDTF">2026-01-16T09:34:42Z</dcterms:created>
  <dcterms:modified xsi:type="dcterms:W3CDTF">2026-02-12T05:10:37Z</dcterms:modified>
</cp:coreProperties>
</file>