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епартамент управления транспортом\DUP\OOP\АВТО\Магистральные расписания NEW\МОСКВА\МР АСЦ\ПРОЕКТЫ\"/>
    </mc:Choice>
  </mc:AlternateContent>
  <bookViews>
    <workbookView xWindow="0" yWindow="0" windowWidth="28800" windowHeight="12300" firstSheet="13" activeTab="13"/>
  </bookViews>
  <sheets>
    <sheet name=" ДЕЙСТВ ЛЦ-ВРЖ-Ростов с 12. 11." sheetId="12" state="hidden" r:id="rId1"/>
    <sheet name="ДЕЙСТВ. с 01.03.18" sheetId="17" state="hidden" r:id="rId2"/>
    <sheet name="22.03.19" sheetId="18" state="hidden" r:id="rId3"/>
    <sheet name="Рнд" sheetId="22" state="hidden" r:id="rId4"/>
    <sheet name="Крнд" sheetId="25" state="hidden" r:id="rId5"/>
    <sheet name="28.06.2021 №1" sheetId="26" state="hidden" r:id="rId6"/>
    <sheet name="проект" sheetId="23" state="hidden" r:id="rId7"/>
    <sheet name="проект Юг" sheetId="27" state="hidden" r:id="rId8"/>
    <sheet name="18.03.2022" sheetId="29" state="hidden" r:id="rId9"/>
    <sheet name="18.06.2022" sheetId="30" state="hidden" r:id="rId10"/>
    <sheet name="23.09.2022" sheetId="31" state="hidden" r:id="rId11"/>
    <sheet name="21.10.2022" sheetId="41" state="hidden" r:id="rId12"/>
    <sheet name="Рст-Кр" sheetId="42" state="hidden" r:id="rId13"/>
    <sheet name="ПРОЕКТ 18.12.2025" sheetId="47" r:id="rId14"/>
    <sheet name="корр на НГ" sheetId="34" state="hidden" r:id="rId15"/>
  </sheets>
  <definedNames>
    <definedName name="_xlnm.Print_Area" localSheetId="0">' ДЕЙСТВ ЛЦ-ВРЖ-Ростов с 12. 11.'!$A$1:$J$35</definedName>
    <definedName name="_xlnm.Print_Area" localSheetId="8">'18.03.2022'!$A$1:$I$30</definedName>
    <definedName name="_xlnm.Print_Area" localSheetId="9">'18.06.2022'!$A$1:$I$29</definedName>
    <definedName name="_xlnm.Print_Area" localSheetId="10">'23.09.2022'!$A$1:$I$29</definedName>
    <definedName name="_xlnm.Print_Area" localSheetId="5">'28.06.2021 №1'!$A$1:$I$29</definedName>
    <definedName name="_xlnm.Print_Area" localSheetId="14">'корр на НГ'!$A$1:$I$29</definedName>
    <definedName name="_xlnm.Print_Area" localSheetId="6">проект!$A$1:$I$31</definedName>
    <definedName name="_xlnm.Print_Area" localSheetId="7">'проект Юг'!$A$1:$I$32</definedName>
    <definedName name="_xlnm.Print_Area" localSheetId="3">Рнд!$A$1:$I$35</definedName>
  </definedNames>
  <calcPr calcId="162913"/>
</workbook>
</file>

<file path=xl/calcChain.xml><?xml version="1.0" encoding="utf-8"?>
<calcChain xmlns="http://schemas.openxmlformats.org/spreadsheetml/2006/main">
  <c r="B25" i="47" l="1"/>
  <c r="B24" i="47"/>
  <c r="B23" i="47"/>
  <c r="H20" i="47"/>
  <c r="F21" i="47" s="1"/>
  <c r="H21" i="47" s="1"/>
  <c r="B14" i="47"/>
  <c r="B29" i="42" l="1"/>
  <c r="B28" i="42"/>
  <c r="B27" i="42"/>
  <c r="B26" i="42"/>
  <c r="H20" i="42"/>
  <c r="F21" i="42" s="1"/>
  <c r="H21" i="42" s="1"/>
  <c r="F23" i="42" s="1"/>
  <c r="H23" i="42" s="1"/>
  <c r="F24" i="42" s="1"/>
  <c r="H24" i="42" s="1"/>
  <c r="B14" i="42"/>
  <c r="A4" i="42"/>
  <c r="I4" i="42" s="1"/>
  <c r="B25" i="41" l="1"/>
  <c r="B24" i="41"/>
  <c r="B23" i="41"/>
  <c r="H20" i="41"/>
  <c r="F21" i="41" s="1"/>
  <c r="H21" i="41" s="1"/>
  <c r="B14" i="41"/>
  <c r="I4" i="41"/>
  <c r="C4" i="41"/>
  <c r="A4" i="41"/>
  <c r="B27" i="34" l="1"/>
  <c r="B26" i="34"/>
  <c r="B25" i="34"/>
  <c r="H20" i="34"/>
  <c r="F21" i="34" s="1"/>
  <c r="H21" i="34" s="1"/>
  <c r="F22" i="34" s="1"/>
  <c r="H22" i="34" s="1"/>
  <c r="F23" i="34" s="1"/>
  <c r="H23" i="34" s="1"/>
  <c r="B14" i="34"/>
  <c r="I4" i="34"/>
  <c r="C4" i="34"/>
  <c r="A4" i="31" l="1"/>
  <c r="I4" i="31" s="1"/>
  <c r="B27" i="31"/>
  <c r="B26" i="31"/>
  <c r="B25" i="31"/>
  <c r="H20" i="31"/>
  <c r="F21" i="31" s="1"/>
  <c r="H21" i="31" s="1"/>
  <c r="F22" i="31" s="1"/>
  <c r="H22" i="31" s="1"/>
  <c r="F23" i="31" s="1"/>
  <c r="H23" i="31" s="1"/>
  <c r="B14" i="31"/>
  <c r="C4" i="31" l="1"/>
  <c r="I4" i="30"/>
  <c r="C4" i="30"/>
  <c r="B27" i="30" l="1"/>
  <c r="B26" i="30"/>
  <c r="B25" i="30"/>
  <c r="F23" i="30"/>
  <c r="H20" i="29" l="1"/>
  <c r="F21" i="29" s="1"/>
  <c r="H21" i="29" s="1"/>
  <c r="F22" i="29" s="1"/>
  <c r="H22" i="29" s="1"/>
  <c r="F24" i="29" s="1"/>
  <c r="H24" i="29" s="1"/>
  <c r="H20" i="30" l="1"/>
  <c r="F21" i="30" s="1"/>
  <c r="H21" i="30" s="1"/>
  <c r="F22" i="30" s="1"/>
  <c r="H22" i="30" s="1"/>
  <c r="B14" i="30"/>
  <c r="B28" i="29"/>
  <c r="B27" i="29"/>
  <c r="B26" i="29"/>
  <c r="B14" i="29"/>
  <c r="I4" i="29"/>
  <c r="C4" i="29"/>
  <c r="A4" i="29"/>
  <c r="H23" i="30" l="1"/>
  <c r="I4" i="26"/>
  <c r="C4" i="26"/>
  <c r="A4" i="26"/>
  <c r="B27" i="26"/>
  <c r="B26" i="26"/>
  <c r="B25" i="26"/>
  <c r="B14" i="26"/>
  <c r="B29" i="27" l="1"/>
  <c r="B28" i="27"/>
  <c r="B27" i="27"/>
  <c r="B27" i="23"/>
  <c r="B26" i="23"/>
  <c r="B30" i="27"/>
  <c r="F23" i="27"/>
  <c r="H23" i="27" s="1"/>
  <c r="F25" i="27" s="1"/>
  <c r="H25" i="27" s="1"/>
  <c r="B28" i="23" l="1"/>
  <c r="H20" i="27"/>
  <c r="F21" i="27" s="1"/>
  <c r="H21" i="27" s="1"/>
  <c r="B14" i="27"/>
  <c r="I4" i="27"/>
  <c r="C4" i="27"/>
  <c r="A4" i="27"/>
  <c r="B29" i="23" l="1"/>
  <c r="I4" i="23"/>
  <c r="C4" i="23"/>
  <c r="A4" i="23"/>
  <c r="B14" i="23"/>
  <c r="H20" i="26"/>
  <c r="F21" i="26" s="1"/>
  <c r="H21" i="26" s="1"/>
  <c r="F22" i="26" s="1"/>
  <c r="H22" i="26" s="1"/>
  <c r="F23" i="26" l="1"/>
  <c r="H23" i="26" s="1"/>
  <c r="B32" i="25"/>
  <c r="B30" i="25"/>
  <c r="B29" i="25"/>
  <c r="G21" i="25"/>
  <c r="E22" i="25" s="1"/>
  <c r="G22" i="25" s="1"/>
  <c r="B15" i="25"/>
  <c r="E25" i="25" l="1"/>
  <c r="G25" i="25" s="1"/>
  <c r="E26" i="25" s="1"/>
  <c r="G26" i="25" s="1"/>
  <c r="E27" i="25" s="1"/>
  <c r="G27" i="25" s="1"/>
  <c r="E23" i="25"/>
  <c r="G23" i="25" s="1"/>
  <c r="E24" i="25" s="1"/>
  <c r="G24" i="25" s="1"/>
  <c r="H20" i="23" l="1"/>
  <c r="F21" i="23" l="1"/>
  <c r="H21" i="23" s="1"/>
  <c r="F22" i="23" s="1"/>
  <c r="H22" i="23" s="1"/>
  <c r="B32" i="22"/>
  <c r="B31" i="22"/>
  <c r="B30" i="22"/>
  <c r="B29" i="22"/>
  <c r="G21" i="22"/>
  <c r="E22" i="22" s="1"/>
  <c r="G22" i="22" s="1"/>
  <c r="E23" i="22" s="1"/>
  <c r="G23" i="22" s="1"/>
  <c r="E24" i="22" s="1"/>
  <c r="G24" i="22" s="1"/>
  <c r="E25" i="22" s="1"/>
  <c r="G25" i="22" s="1"/>
  <c r="E26" i="22" s="1"/>
  <c r="G26" i="22" s="1"/>
  <c r="B15" i="22"/>
  <c r="F24" i="23" l="1"/>
  <c r="H24" i="23" s="1"/>
  <c r="E27" i="22"/>
  <c r="G27" i="22" s="1"/>
  <c r="C34" i="18" l="1"/>
  <c r="C33" i="18"/>
  <c r="C32" i="18"/>
  <c r="C31" i="18" s="1"/>
  <c r="B23" i="18"/>
  <c r="D23" i="18"/>
  <c r="B24" i="18" s="1"/>
  <c r="D24" i="18" s="1"/>
  <c r="B25" i="18" s="1"/>
  <c r="D25" i="18" s="1"/>
  <c r="B26" i="18" s="1"/>
  <c r="D26" i="18" s="1"/>
  <c r="B27" i="18" s="1"/>
  <c r="D27" i="18" s="1"/>
  <c r="B28" i="18" s="1"/>
  <c r="D28" i="18" s="1"/>
  <c r="H28" i="18" s="1"/>
  <c r="J28" i="18" s="1"/>
  <c r="D22" i="18"/>
  <c r="G14" i="18"/>
  <c r="C31" i="17"/>
  <c r="C32" i="17"/>
  <c r="D20" i="17"/>
  <c r="B21" i="17"/>
  <c r="D21" i="17"/>
  <c r="B22" i="17"/>
  <c r="D22" i="17" s="1"/>
  <c r="B23" i="17" s="1"/>
  <c r="D23" i="17" s="1"/>
  <c r="B24" i="17" s="1"/>
  <c r="D24" i="17" s="1"/>
  <c r="B25" i="17" s="1"/>
  <c r="D25" i="17" s="1"/>
  <c r="B26" i="17" s="1"/>
  <c r="D26" i="17" s="1"/>
  <c r="H26" i="17" s="1"/>
  <c r="J26" i="17" s="1"/>
  <c r="H20" i="17" s="1"/>
  <c r="J20" i="17" s="1"/>
  <c r="G14" i="17"/>
  <c r="C28" i="12"/>
  <c r="C27" i="12"/>
  <c r="C26" i="12"/>
  <c r="D19" i="12"/>
  <c r="B20" i="12"/>
  <c r="D20" i="12"/>
  <c r="B21" i="12" s="1"/>
  <c r="D21" i="12" s="1"/>
  <c r="B22" i="12" s="1"/>
  <c r="D22" i="12" s="1"/>
  <c r="B23" i="12" s="1"/>
  <c r="D23" i="12" s="1"/>
  <c r="B24" i="12" s="1"/>
  <c r="D24" i="12" s="1"/>
  <c r="H24" i="12" s="1"/>
  <c r="J24" i="12" s="1"/>
  <c r="H23" i="12" s="1"/>
  <c r="J23" i="12" s="1"/>
  <c r="H19" i="12" s="1"/>
  <c r="J19" i="12" s="1"/>
  <c r="G13" i="12"/>
  <c r="H20" i="18" l="1"/>
  <c r="J20" i="18" s="1"/>
  <c r="H21" i="18"/>
  <c r="J21" i="18" s="1"/>
</calcChain>
</file>

<file path=xl/sharedStrings.xml><?xml version="1.0" encoding="utf-8"?>
<sst xmlns="http://schemas.openxmlformats.org/spreadsheetml/2006/main" count="873" uniqueCount="214">
  <si>
    <t>Протяженность маршрута</t>
  </si>
  <si>
    <t>км</t>
  </si>
  <si>
    <t>Грузоподъемнось</t>
  </si>
  <si>
    <t>В прямом направлении (время)</t>
  </si>
  <si>
    <t>Расстояния между пунктами обмена (км)</t>
  </si>
  <si>
    <t>Наименование пунктов обмена по пути следования от начального пункта до конечного</t>
  </si>
  <si>
    <t>В обратном направлении (время)</t>
  </si>
  <si>
    <t xml:space="preserve">  В пути   час .мин</t>
  </si>
  <si>
    <t>Прибытие  час.мин</t>
  </si>
  <si>
    <t>Стоянка час.мин</t>
  </si>
  <si>
    <t>Отправление час.мин</t>
  </si>
  <si>
    <t xml:space="preserve"> В пути   час .мин</t>
  </si>
  <si>
    <t>тонн</t>
  </si>
  <si>
    <t>время в наряде</t>
  </si>
  <si>
    <t>час</t>
  </si>
  <si>
    <t xml:space="preserve">время в пути  </t>
  </si>
  <si>
    <t>время в обмене</t>
  </si>
  <si>
    <t>отдых</t>
  </si>
  <si>
    <t>ЛЦ Внуково - Воронежский МСЦ - Ростовский МСЦ - Воронежский МСЦ - ЛЦ Внуково</t>
  </si>
  <si>
    <t>УТВЕРЖДАЮ</t>
  </si>
  <si>
    <t>Руководитель Департамента управления транспортом Блок логистики                           ФГУП "Почта России"</t>
  </si>
  <si>
    <t>________ М.В. Сигаев</t>
  </si>
  <si>
    <t>_______2016г</t>
  </si>
  <si>
    <t>СОГЛАСОВАНО</t>
  </si>
  <si>
    <t>__________ А.В. Милихин</t>
  </si>
  <si>
    <t>_______ 2016г.</t>
  </si>
  <si>
    <t>Заместитель директора по логистике  МР "ЮЖНЫЙ"  ФГУП "Почта России"</t>
  </si>
  <si>
    <t>________ Т.В. Таранова</t>
  </si>
  <si>
    <t>_______2016г.</t>
  </si>
  <si>
    <t>Заместитель директора по логистике  МР "МОСКВА и МО"                                                                                        ФГУП "Почта России"</t>
  </si>
  <si>
    <t xml:space="preserve">Расписание движения транспорта по магистральному маршруту </t>
  </si>
  <si>
    <t>Главный специалист ГУПТ ОУА ДУТ                                                                     Мягкова С.П.</t>
  </si>
  <si>
    <r>
      <t>Введен</t>
    </r>
    <r>
      <rPr>
        <b/>
        <i/>
        <sz val="12"/>
        <rFont val="Times New Roman"/>
        <family val="1"/>
        <charset val="204"/>
      </rPr>
      <t xml:space="preserve"> с  12 ноября 2016г.</t>
    </r>
  </si>
  <si>
    <r>
      <t>Частота движения  -</t>
    </r>
    <r>
      <rPr>
        <b/>
        <i/>
        <sz val="12"/>
        <rFont val="Times New Roman"/>
        <family val="1"/>
        <charset val="204"/>
      </rPr>
      <t xml:space="preserve"> </t>
    </r>
    <r>
      <rPr>
        <b/>
        <i/>
        <u/>
        <sz val="12"/>
        <rFont val="Times New Roman"/>
        <family val="1"/>
        <charset val="204"/>
      </rPr>
      <t>ежедневно</t>
    </r>
  </si>
  <si>
    <r>
      <t xml:space="preserve">Каким видом транспорта обслуживается маршрут - </t>
    </r>
    <r>
      <rPr>
        <b/>
        <i/>
        <u/>
        <sz val="12"/>
        <rFont val="Times New Roman"/>
        <family val="1"/>
        <charset val="204"/>
      </rPr>
      <t>автомобильным</t>
    </r>
  </si>
  <si>
    <r>
      <t>Принадлежность транспортных средств -  ФГУП "Почта России"</t>
    </r>
    <r>
      <rPr>
        <b/>
        <i/>
        <sz val="12"/>
        <rFont val="Times New Roman"/>
        <family val="1"/>
        <charset val="204"/>
      </rPr>
      <t xml:space="preserve"> (</t>
    </r>
    <r>
      <rPr>
        <b/>
        <i/>
        <u/>
        <sz val="12"/>
        <rFont val="Times New Roman"/>
        <family val="1"/>
        <charset val="204"/>
      </rPr>
      <t>наемный)</t>
    </r>
  </si>
  <si>
    <r>
      <t xml:space="preserve">Перевозка почты </t>
    </r>
    <r>
      <rPr>
        <b/>
        <i/>
        <sz val="12"/>
        <rFont val="Times New Roman"/>
        <family val="1"/>
        <charset val="204"/>
      </rPr>
      <t>- контейнеры</t>
    </r>
  </si>
  <si>
    <r>
      <rPr>
        <b/>
        <sz val="12"/>
        <rFont val="Times New Roman"/>
        <family val="1"/>
        <charset val="204"/>
      </rPr>
      <t xml:space="preserve">1-й корпус диспетчерская / 1-й корпус </t>
    </r>
    <r>
      <rPr>
        <sz val="12"/>
        <rFont val="Times New Roman"/>
        <family val="1"/>
        <charset val="204"/>
      </rPr>
      <t xml:space="preserve"> МР ЛЦ "Внуково", г. Москва, Марушкинское поселение, деревня Шарапово     (</t>
    </r>
    <r>
      <rPr>
        <b/>
        <sz val="12"/>
        <rFont val="Times New Roman"/>
        <family val="1"/>
        <charset val="204"/>
      </rPr>
      <t>оформление прибытия / выгрузка почты</t>
    </r>
    <r>
      <rPr>
        <sz val="12"/>
        <rFont val="Times New Roman"/>
        <family val="1"/>
        <charset val="204"/>
      </rPr>
      <t xml:space="preserve">) </t>
    </r>
  </si>
  <si>
    <r>
      <rPr>
        <b/>
        <sz val="12"/>
        <rFont val="Times New Roman"/>
        <family val="1"/>
        <charset val="204"/>
      </rPr>
      <t xml:space="preserve">4-й корпус (доки №№9-14) </t>
    </r>
    <r>
      <rPr>
        <sz val="12"/>
        <rFont val="Times New Roman"/>
        <family val="1"/>
        <charset val="204"/>
      </rPr>
      <t>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погрузка почты</t>
    </r>
    <r>
      <rPr>
        <sz val="12"/>
        <rFont val="Times New Roman"/>
        <family val="1"/>
        <charset val="204"/>
      </rPr>
      <t xml:space="preserve">) </t>
    </r>
  </si>
  <si>
    <r>
      <rPr>
        <b/>
        <sz val="12"/>
        <rFont val="Times New Roman"/>
        <family val="1"/>
        <charset val="204"/>
      </rPr>
      <t>3-й корпус (доки №№1-8)</t>
    </r>
    <r>
      <rPr>
        <sz val="12"/>
        <rFont val="Times New Roman"/>
        <family val="1"/>
        <charset val="204"/>
      </rPr>
      <t xml:space="preserve"> 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выгрузка почты / погрузка почты</t>
    </r>
    <r>
      <rPr>
        <sz val="12"/>
        <rFont val="Times New Roman"/>
        <family val="1"/>
        <charset val="204"/>
      </rPr>
      <t xml:space="preserve">) </t>
    </r>
  </si>
  <si>
    <r>
      <rPr>
        <b/>
        <sz val="12"/>
        <rFont val="Times New Roman"/>
        <family val="1"/>
        <charset val="204"/>
      </rPr>
      <t>1-й корпус (доки №№1-8)</t>
    </r>
    <r>
      <rPr>
        <sz val="12"/>
        <rFont val="Times New Roman"/>
        <family val="1"/>
        <charset val="204"/>
      </rPr>
      <t xml:space="preserve"> 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погрузка почты, оформление документов на отправку</t>
    </r>
    <r>
      <rPr>
        <sz val="12"/>
        <rFont val="Times New Roman"/>
        <family val="1"/>
        <charset val="204"/>
      </rPr>
      <t xml:space="preserve">) </t>
    </r>
  </si>
  <si>
    <r>
      <t xml:space="preserve">ВОРОНЕЖ МСЦ                                        </t>
    </r>
    <r>
      <rPr>
        <sz val="12"/>
        <rFont val="Times New Roman"/>
        <family val="1"/>
        <charset val="204"/>
      </rPr>
      <t xml:space="preserve">                             ул. Кольцовская, 14а    
(выгрузка/погрузка почты)</t>
    </r>
  </si>
  <si>
    <r>
      <rPr>
        <b/>
        <sz val="12"/>
        <rFont val="Times New Roman"/>
        <family val="1"/>
        <charset val="204"/>
      </rPr>
      <t xml:space="preserve">РОСТОВ-НА-ДОНУ  МСЦ   </t>
    </r>
    <r>
      <rPr>
        <sz val="12"/>
        <rFont val="Times New Roman"/>
        <family val="1"/>
        <charset val="204"/>
      </rPr>
      <t xml:space="preserve">                                               Привокзальная пл, 4                                                                        (выгрузка / погрузка  контейнеров)</t>
    </r>
  </si>
  <si>
    <r>
      <rPr>
        <b/>
        <sz val="11"/>
        <rFont val="Times New Roman"/>
        <family val="1"/>
        <charset val="204"/>
      </rPr>
      <t xml:space="preserve">РОСТОВ-НА-ДОНУ  МСЦ   </t>
    </r>
    <r>
      <rPr>
        <sz val="11"/>
        <rFont val="Times New Roman"/>
        <family val="1"/>
        <charset val="204"/>
      </rPr>
      <t xml:space="preserve">   ул. Пескова 1/169Ас3                                             (Западный район, ГПЗ)                                                                          (выгрузка / погрузка  контейнеров)</t>
    </r>
  </si>
  <si>
    <t>Каким видом транспорта обслуживается маршрут - автомобильным</t>
  </si>
  <si>
    <r>
      <t>Принадлежность транспортных средств -  ФГУП "Почта России"</t>
    </r>
    <r>
      <rPr>
        <b/>
        <i/>
        <sz val="12"/>
        <rFont val="Times New Roman"/>
        <family val="1"/>
        <charset val="204"/>
      </rPr>
      <t xml:space="preserve"> (наемный)</t>
    </r>
  </si>
  <si>
    <t>Главный специалист ГУПТ ОУА ДУТ                                                                        Мягкова С.П.</t>
  </si>
  <si>
    <t>Руководитель Департамента управления транспортом Блок логистики ФГУП "Почта России"</t>
  </si>
  <si>
    <t>24:00</t>
  </si>
  <si>
    <t>ЛЦ Внуково  - Ростовский МСЦ - ЛЦ Внуково</t>
  </si>
  <si>
    <t>ОТДЫХ</t>
  </si>
  <si>
    <t>Дата ввода:</t>
  </si>
  <si>
    <r>
      <t>Частота движения  -</t>
    </r>
    <r>
      <rPr>
        <b/>
        <i/>
        <sz val="12"/>
        <rFont val="Times New Roman"/>
        <family val="1"/>
        <charset val="204"/>
      </rPr>
      <t xml:space="preserve"> ежедневно</t>
    </r>
  </si>
  <si>
    <t>т</t>
  </si>
  <si>
    <r>
      <rPr>
        <b/>
        <sz val="12"/>
        <rFont val="Times New Roman"/>
        <family val="1"/>
        <charset val="204"/>
      </rPr>
      <t xml:space="preserve">5-й корпус (доки №№6-7) </t>
    </r>
    <r>
      <rPr>
        <sz val="12"/>
        <rFont val="Times New Roman"/>
        <family val="1"/>
        <charset val="204"/>
      </rPr>
      <t>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погрузка почты</t>
    </r>
    <r>
      <rPr>
        <sz val="12"/>
        <rFont val="Times New Roman"/>
        <family val="1"/>
        <charset val="204"/>
      </rPr>
      <t xml:space="preserve">) </t>
    </r>
  </si>
  <si>
    <r>
      <rPr>
        <b/>
        <sz val="12"/>
        <rFont val="Times New Roman"/>
        <family val="1"/>
        <charset val="204"/>
      </rPr>
      <t xml:space="preserve">4-й корпус (доки №№7,14) </t>
    </r>
    <r>
      <rPr>
        <sz val="12"/>
        <rFont val="Times New Roman"/>
        <family val="1"/>
        <charset val="204"/>
      </rPr>
      <t>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погрузка почты</t>
    </r>
    <r>
      <rPr>
        <sz val="12"/>
        <rFont val="Times New Roman"/>
        <family val="1"/>
        <charset val="204"/>
      </rPr>
      <t xml:space="preserve">) </t>
    </r>
  </si>
  <si>
    <r>
      <rPr>
        <b/>
        <sz val="12"/>
        <rFont val="Times New Roman"/>
        <family val="1"/>
        <charset val="204"/>
      </rPr>
      <t>3-й корпус (доки №№4)</t>
    </r>
    <r>
      <rPr>
        <sz val="12"/>
        <rFont val="Times New Roman"/>
        <family val="1"/>
        <charset val="204"/>
      </rPr>
      <t xml:space="preserve"> 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выгрузка почты / погрузка почты</t>
    </r>
    <r>
      <rPr>
        <sz val="12"/>
        <rFont val="Times New Roman"/>
        <family val="1"/>
        <charset val="204"/>
      </rPr>
      <t xml:space="preserve">) </t>
    </r>
  </si>
  <si>
    <r>
      <rPr>
        <b/>
        <sz val="12"/>
        <rFont val="Times New Roman"/>
        <family val="1"/>
        <charset val="204"/>
      </rPr>
      <t>1-й корпус (доки №№6-8)</t>
    </r>
    <r>
      <rPr>
        <sz val="12"/>
        <rFont val="Times New Roman"/>
        <family val="1"/>
        <charset val="204"/>
      </rPr>
      <t xml:space="preserve"> 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погрузка почты, оформление документов на отправку</t>
    </r>
    <r>
      <rPr>
        <sz val="12"/>
        <rFont val="Times New Roman"/>
        <family val="1"/>
        <charset val="204"/>
      </rPr>
      <t xml:space="preserve">) </t>
    </r>
  </si>
  <si>
    <t>_______2018г.</t>
  </si>
  <si>
    <t>_______ 2018г.</t>
  </si>
  <si>
    <t>_______2018г</t>
  </si>
  <si>
    <t>01.03.2018г.</t>
  </si>
  <si>
    <t xml:space="preserve">  МР ЛЦ "Внуково - 2", г. Москва, Новомосковский АО, поселение Марушкинское, квартал №63, домовладение,1строение 35 (погрузка/выгрузка почты)</t>
  </si>
  <si>
    <r>
      <rPr>
        <b/>
        <sz val="12"/>
        <rFont val="Times New Roman"/>
        <family val="1"/>
        <charset val="204"/>
      </rPr>
      <t xml:space="preserve">5-й корпус (доки №№6-7) </t>
    </r>
    <r>
      <rPr>
        <sz val="12"/>
        <rFont val="Times New Roman"/>
        <family val="1"/>
        <charset val="204"/>
      </rPr>
      <t>МР ЛЦ "Внуково", г. Москва, Марушкинское поселение, деревня Шарапово  (</t>
    </r>
    <r>
      <rPr>
        <b/>
        <sz val="12"/>
        <rFont val="Times New Roman"/>
        <family val="1"/>
        <charset val="204"/>
      </rPr>
      <t>выгрузка почты</t>
    </r>
    <r>
      <rPr>
        <sz val="12"/>
        <rFont val="Times New Roman"/>
        <family val="1"/>
        <charset val="204"/>
      </rPr>
      <t xml:space="preserve">) </t>
    </r>
  </si>
  <si>
    <r>
      <t xml:space="preserve">Дата ввода: </t>
    </r>
    <r>
      <rPr>
        <b/>
        <i/>
        <sz val="12"/>
        <rFont val="Times New Roman"/>
        <family val="1"/>
        <charset val="204"/>
      </rPr>
      <t>22.03.2019г.</t>
    </r>
  </si>
  <si>
    <t>_______2019г.</t>
  </si>
  <si>
    <t>_______ 2019г.</t>
  </si>
  <si>
    <t>_______2019г</t>
  </si>
  <si>
    <t>________ Л.В. Чугунова</t>
  </si>
  <si>
    <r>
      <rPr>
        <b/>
        <sz val="11"/>
        <rFont val="Times New Roman"/>
        <family val="1"/>
        <charset val="204"/>
      </rPr>
      <t xml:space="preserve">РОСТОВ-НА-ДОНУ  МСЦ   </t>
    </r>
    <r>
      <rPr>
        <sz val="11"/>
        <rFont val="Times New Roman"/>
        <family val="1"/>
        <charset val="204"/>
      </rPr>
      <t xml:space="preserve">   ул. Пескова 1/169Ас3                                             (Западный район, ГПЗ)                                                                                                   (выгрузка / погрузка  контейнеров)</t>
    </r>
  </si>
  <si>
    <t>10Т С 14.05.19</t>
  </si>
  <si>
    <t>Расписание движения транспорта по магистральному маршруту</t>
  </si>
  <si>
    <t>Тип маршрута</t>
  </si>
  <si>
    <t>Магистральный</t>
  </si>
  <si>
    <t>Номер расписания</t>
  </si>
  <si>
    <t>Дата ввода</t>
  </si>
  <si>
    <t>Частота курсирования</t>
  </si>
  <si>
    <t>Ежедневно</t>
  </si>
  <si>
    <t>Наименование перевозчика</t>
  </si>
  <si>
    <t>наемный</t>
  </si>
  <si>
    <t>Вид обмена</t>
  </si>
  <si>
    <t xml:space="preserve">Грузоподъемность </t>
  </si>
  <si>
    <t>Адрес</t>
  </si>
  <si>
    <t xml:space="preserve">Время движения автомашины </t>
  </si>
  <si>
    <t>Примечание</t>
  </si>
  <si>
    <t>В пути   час .мин</t>
  </si>
  <si>
    <t xml:space="preserve">г. Москва, Марушкинское поселение, деревня Шарапово                              </t>
  </si>
  <si>
    <t>Оформление прибытия</t>
  </si>
  <si>
    <t>Погрузка почты</t>
  </si>
  <si>
    <t>Выгрузка почты</t>
  </si>
  <si>
    <t>Всего на маршруте</t>
  </si>
  <si>
    <t>Время в пути</t>
  </si>
  <si>
    <t xml:space="preserve"> </t>
  </si>
  <si>
    <t>Время в обмене</t>
  </si>
  <si>
    <t>Перерыв (отдых)</t>
  </si>
  <si>
    <t xml:space="preserve">Исполнитель </t>
  </si>
  <si>
    <t xml:space="preserve">РОСТОВ-НА-ДОНУ  МСЦ   </t>
  </si>
  <si>
    <t>20 т</t>
  </si>
  <si>
    <t>Отдых водителей</t>
  </si>
  <si>
    <t>Погрузка контейнеров</t>
  </si>
  <si>
    <t>Погрузка почты в адрес Ростова-на-Дону россыпью</t>
  </si>
  <si>
    <t xml:space="preserve">г. Ростов-на-Дону,  ул. Пескова 1/169Ас3 
 (Западный район, ГПЗ)                                                               </t>
  </si>
  <si>
    <t xml:space="preserve">г. Ростов-на-Дону,  ул. Пескова 1/169Ас3  
(Западный район, ГПЗ)                                                               </t>
  </si>
  <si>
    <r>
      <t xml:space="preserve">1-й корпус диспетчерская / 1-й корпус  </t>
    </r>
    <r>
      <rPr>
        <b/>
        <sz val="13"/>
        <rFont val="Times New Roman"/>
        <family val="1"/>
        <charset val="204"/>
      </rPr>
      <t>МР ЛЦ ВНУКОВО</t>
    </r>
  </si>
  <si>
    <t>россыпь</t>
  </si>
  <si>
    <t>МР ЛЦ ВНУКОВО  (Корпус № 1;3;4;5)</t>
  </si>
  <si>
    <t>по четным числам месяца</t>
  </si>
  <si>
    <t>Заместитель директора по логистике МР "ЮЖНЫЙ" АО "Почта России"</t>
  </si>
  <si>
    <t>________________Е.В. Бажина</t>
  </si>
  <si>
    <t>________________  2021г.</t>
  </si>
  <si>
    <t>Руководитель Департамента управления транспортом Блок логистики АО "Почта России"</t>
  </si>
  <si>
    <t>________________А.В. Милихин</t>
  </si>
  <si>
    <t>________________2021г.</t>
  </si>
  <si>
    <t>Заместитель директора по логистике  МР "МОСКВА и МО" АО "Почта России"</t>
  </si>
  <si>
    <t>___________________</t>
  </si>
  <si>
    <t xml:space="preserve">               Главный специалист ГУПТ ОУА ДУП                                                                       Михальчук С.С.                                                        </t>
  </si>
  <si>
    <t>МРАСЦ</t>
  </si>
  <si>
    <t xml:space="preserve">Московская обл., Подольский р-н, п. Львовский, ул. Магистральная,7 </t>
  </si>
  <si>
    <t>ЛЦ Внуково - РОСТОВ-НА-ДОНУ - МР АСЦ</t>
  </si>
  <si>
    <r>
      <rPr>
        <b/>
        <sz val="11"/>
        <rFont val="Times New Roman"/>
        <family val="1"/>
        <charset val="204"/>
      </rPr>
      <t xml:space="preserve">КРАСНОДАР  МСЦ  </t>
    </r>
    <r>
      <rPr>
        <sz val="11"/>
        <rFont val="Times New Roman"/>
        <family val="1"/>
        <charset val="204"/>
      </rPr>
      <t xml:space="preserve">                         </t>
    </r>
  </si>
  <si>
    <t>г. Краснодар, Привокзальная пл.,1</t>
  </si>
  <si>
    <t>Выгрузка/погрузка</t>
  </si>
  <si>
    <t>Заместитель директора по логистике МР "Северный Кавказ" АО "Почта России"</t>
  </si>
  <si>
    <t>________________Ю.В. Микушин</t>
  </si>
  <si>
    <t>__________________2021г.</t>
  </si>
  <si>
    <t>ЛЦ Внуково - Краснодар - Минеральные Воды</t>
  </si>
  <si>
    <t>по нечетным числам месяца</t>
  </si>
  <si>
    <t>россыпь, контейнеры</t>
  </si>
  <si>
    <r>
      <t xml:space="preserve">1-й корпус диспетчерская / 1-й корпус  
</t>
    </r>
    <r>
      <rPr>
        <b/>
        <sz val="11"/>
        <rFont val="Times New Roman"/>
        <family val="1"/>
        <charset val="204"/>
      </rPr>
      <t>МР ЛЦ ВНУКОВО</t>
    </r>
  </si>
  <si>
    <t>Погрузка почты россыпью</t>
  </si>
  <si>
    <t xml:space="preserve">КРАСНОДАР  МСЦ                           </t>
  </si>
  <si>
    <t>Погрузка почты в контейнерах</t>
  </si>
  <si>
    <t>МИНЕРАЛЬНЫЕ ВОДЫ МСЦ</t>
  </si>
  <si>
    <t>г. Минеральные Воды, ул. Ленина, 24</t>
  </si>
  <si>
    <t xml:space="preserve">Главный специалист ГУПТ ОУА ДУП         Михальчук С.С.                                                        </t>
  </si>
  <si>
    <t>ЛЦ ВНУКОВО - РОСТОВ-НА-ДОНУ - КРАСНОДАР - ЛЦ ВНУКОВО</t>
  </si>
  <si>
    <t>Е.В. Бажина</t>
  </si>
  <si>
    <t>Д.В. Кочкин</t>
  </si>
  <si>
    <t>А.В. Милихин</t>
  </si>
  <si>
    <t>Индекс</t>
  </si>
  <si>
    <t>Наёмный</t>
  </si>
  <si>
    <t>Россыпь</t>
  </si>
  <si>
    <t>Часовой пояс</t>
  </si>
  <si>
    <t>Время московское</t>
  </si>
  <si>
    <t xml:space="preserve"> ЛЦ ВНУКОВО  (Корпус № 1;3;4;5)</t>
  </si>
  <si>
    <t>ЛЦ ВНУКОВО  (Корпус № 1;3;4;5)</t>
  </si>
  <si>
    <r>
      <t xml:space="preserve">КРАСНОДАР  МСЦ  </t>
    </r>
    <r>
      <rPr>
        <sz val="12"/>
        <rFont val="Times New Roman"/>
        <family val="1"/>
        <charset val="204"/>
      </rPr>
      <t xml:space="preserve">                         </t>
    </r>
  </si>
  <si>
    <t>г. Краснодар, Привокзальная пл., д. 1</t>
  </si>
  <si>
    <t>102975</t>
  </si>
  <si>
    <t>Время ПРР</t>
  </si>
  <si>
    <t>Перерыв (простой, отдых)</t>
  </si>
  <si>
    <t>час.</t>
  </si>
  <si>
    <t>344960</t>
  </si>
  <si>
    <t>350960</t>
  </si>
  <si>
    <t>Выгрузка почты (приоритетная загрузка для Ростова)</t>
  </si>
  <si>
    <t>Погрузка почты ПРИОРИТЕТ КРАСНОДАР</t>
  </si>
  <si>
    <t>77.24.827</t>
  </si>
  <si>
    <t>по четным числам</t>
  </si>
  <si>
    <t>Погрузка</t>
  </si>
  <si>
    <t>Выгрузка</t>
  </si>
  <si>
    <t xml:space="preserve">  В пути
час. мин</t>
  </si>
  <si>
    <t>Прибытие
час. мин</t>
  </si>
  <si>
    <t>Стоянка
час. мин</t>
  </si>
  <si>
    <t>Отправление
час. мин</t>
  </si>
  <si>
    <t>20т</t>
  </si>
  <si>
    <t>По четным числам месяца</t>
  </si>
  <si>
    <t>ежедневно</t>
  </si>
  <si>
    <t xml:space="preserve"> В пути
час. мин</t>
  </si>
  <si>
    <t>Заместитель директора по логистике МР "МОСКВА и МО" АО "Почта России"</t>
  </si>
  <si>
    <t>магистральный</t>
  </si>
  <si>
    <t>наёмный</t>
  </si>
  <si>
    <t>время московское</t>
  </si>
  <si>
    <t>на период с 31.12 по 08.01.2023</t>
  </si>
  <si>
    <t>Т.В. Генцельман</t>
  </si>
  <si>
    <t>УТВЕРЖДАЮ:</t>
  </si>
  <si>
    <t>Руководитель Департамента Управления Транспортом Блок логистики АО "Почта России"</t>
  </si>
  <si>
    <r>
      <t>Дата ввода:</t>
    </r>
    <r>
      <rPr>
        <b/>
        <sz val="12"/>
        <rFont val="Times New Roman"/>
        <family val="1"/>
        <charset val="204"/>
      </rPr>
      <t xml:space="preserve"> </t>
    </r>
  </si>
  <si>
    <t>Тип маршрута:</t>
  </si>
  <si>
    <r>
      <t>Номер расписания:</t>
    </r>
    <r>
      <rPr>
        <b/>
        <sz val="12"/>
        <rFont val="Times New Roman"/>
        <family val="1"/>
        <charset val="204"/>
      </rPr>
      <t xml:space="preserve"> </t>
    </r>
  </si>
  <si>
    <t>Частота курсирования по дн. нед.:</t>
  </si>
  <si>
    <r>
      <t>Наименование перевозчика:</t>
    </r>
    <r>
      <rPr>
        <i/>
        <sz val="11"/>
        <rFont val="Times New Roman"/>
        <family val="1"/>
        <charset val="204"/>
      </rPr>
      <t/>
    </r>
  </si>
  <si>
    <t>Протяженность маршрута (км):</t>
  </si>
  <si>
    <t>Вид обмена:</t>
  </si>
  <si>
    <t>контейнеры</t>
  </si>
  <si>
    <t>Грузоподьемность ТС:</t>
  </si>
  <si>
    <t>Время движения автомашины</t>
  </si>
  <si>
    <t>В пути
час. мин</t>
  </si>
  <si>
    <t>Прибытие 
час. мин</t>
  </si>
  <si>
    <t>Стоянка
час.мин</t>
  </si>
  <si>
    <t>Отправление
час.мин</t>
  </si>
  <si>
    <t>И.о. заместителя директора по логистике МР "Южный" АО "Почта России"</t>
  </si>
  <si>
    <t>А.В.Милихин</t>
  </si>
  <si>
    <t>РОСТОВ-НА-ДОНУ - КРАСНОДАР - РОСТОВ-НА-ДОНУ</t>
  </si>
  <si>
    <t xml:space="preserve">магистральный </t>
  </si>
  <si>
    <t>61.20.1037</t>
  </si>
  <si>
    <t>Наименование пунктов обмена по пути следования от начального пункта до конечного (отдых)</t>
  </si>
  <si>
    <t xml:space="preserve">РОСТОВ-НА-ДОНУ МСЦ                </t>
  </si>
  <si>
    <t xml:space="preserve">г. Ростов-на-Дону, ул. Пескова, д.  1/169 А, с. 3 </t>
  </si>
  <si>
    <t xml:space="preserve">КРАСНОДАР МСЦ                                </t>
  </si>
  <si>
    <t xml:space="preserve"> г. Краснодар, Привокзальная пл., д. 1                                 </t>
  </si>
  <si>
    <t>Рук.ОДТ МР Южный Суконкин А.А.</t>
  </si>
  <si>
    <t>j</t>
  </si>
  <si>
    <t xml:space="preserve">МР АСЦ - РОСТОВ-НА-ДОНУ </t>
  </si>
  <si>
    <t>77.11.864</t>
  </si>
  <si>
    <t>КСРП-П</t>
  </si>
  <si>
    <t>МР АСЦ</t>
  </si>
  <si>
    <t xml:space="preserve">Московская обл., Подольский р-н, п. Львовский, ул. Магистральная, д. 7 </t>
  </si>
  <si>
    <t>РОСТОВ-НА-ДОНУ МСЦ</t>
  </si>
  <si>
    <t xml:space="preserve">  г. Ростов-на-Дону,  ул. Пескова, д. 1/169Ас3 (Западный район, ГПЗ)   </t>
  </si>
  <si>
    <t>Главный специалист ГУПТ ОУА ДУТ                     С.С. Михальчук</t>
  </si>
  <si>
    <t>К.С. Грушко</t>
  </si>
  <si>
    <t>МР АСЦ - РОСТОВ-НА-ДОНУ</t>
  </si>
  <si>
    <t>Заместитель директора по логистике УФПС г.Москвы АО "Почта России"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</si>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</sst>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:mm;@"/>
    <numFmt numFmtId="165" formatCode="[h]:mm:ss;@"/>
    <numFmt numFmtId="166" formatCode="_-* #,##0.00_р_._-;\-* #,##0.00_р_._-;_-* &quot;-&quot;??_р_._-;_-@_-"/>
    <numFmt numFmtId="167" formatCode="0.0"/>
    <numFmt numFmtId="168" formatCode="h:mm:ss;@"/>
  </numFmts>
  <fonts count="5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3F3F3F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8" fillId="4" borderId="1" applyNumberFormat="0" applyAlignment="0" applyProtection="0"/>
    <xf numFmtId="0" fontId="9" fillId="11" borderId="2" applyNumberFormat="0" applyAlignment="0" applyProtection="0"/>
    <xf numFmtId="0" fontId="10" fillId="11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2" borderId="7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5" fillId="0" borderId="0"/>
    <xf numFmtId="0" fontId="27" fillId="0" borderId="0"/>
    <xf numFmtId="0" fontId="4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6" fillId="0" borderId="0"/>
    <xf numFmtId="0" fontId="5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45">
    <xf numFmtId="0" fontId="0" fillId="0" borderId="0" xfId="0"/>
    <xf numFmtId="0" fontId="23" fillId="0" borderId="0" xfId="18" applyFont="1" applyFill="1"/>
    <xf numFmtId="0" fontId="23" fillId="0" borderId="0" xfId="18" applyFont="1" applyFill="1" applyAlignment="1">
      <alignment horizontal="center"/>
    </xf>
    <xf numFmtId="0" fontId="23" fillId="0" borderId="0" xfId="18" applyFont="1" applyFill="1" applyAlignment="1"/>
    <xf numFmtId="0" fontId="26" fillId="0" borderId="0" xfId="18" applyFont="1" applyFill="1" applyBorder="1"/>
    <xf numFmtId="0" fontId="26" fillId="0" borderId="0" xfId="23" applyFont="1" applyFill="1" applyBorder="1"/>
    <xf numFmtId="0" fontId="25" fillId="0" borderId="0" xfId="21" applyFont="1" applyFill="1" applyBorder="1" applyAlignment="1">
      <alignment horizontal="left" vertical="center" wrapText="1"/>
    </xf>
    <xf numFmtId="165" fontId="25" fillId="0" borderId="0" xfId="21" applyNumberFormat="1" applyFont="1" applyFill="1" applyBorder="1" applyAlignment="1">
      <alignment horizontal="center" vertical="center" wrapText="1"/>
    </xf>
    <xf numFmtId="0" fontId="25" fillId="0" borderId="0" xfId="21" applyFont="1" applyFill="1" applyBorder="1"/>
    <xf numFmtId="20" fontId="25" fillId="0" borderId="0" xfId="21" applyNumberFormat="1" applyFont="1" applyFill="1" applyBorder="1"/>
    <xf numFmtId="0" fontId="25" fillId="0" borderId="0" xfId="21" applyFont="1" applyFill="1" applyBorder="1" applyAlignment="1"/>
    <xf numFmtId="10" fontId="25" fillId="0" borderId="0" xfId="21" applyNumberFormat="1" applyFont="1" applyFill="1" applyBorder="1" applyAlignment="1"/>
    <xf numFmtId="0" fontId="23" fillId="0" borderId="0" xfId="21" applyFont="1" applyFill="1" applyBorder="1"/>
    <xf numFmtId="0" fontId="26" fillId="0" borderId="0" xfId="18" applyFont="1" applyFill="1" applyAlignment="1"/>
    <xf numFmtId="0" fontId="26" fillId="0" borderId="0" xfId="18" applyFont="1" applyFill="1"/>
    <xf numFmtId="4" fontId="26" fillId="0" borderId="0" xfId="23" applyNumberFormat="1" applyFont="1" applyFill="1" applyBorder="1"/>
    <xf numFmtId="0" fontId="42" fillId="0" borderId="0" xfId="19" applyFont="1" applyFill="1" applyAlignment="1">
      <alignment horizontal="left" vertical="center"/>
    </xf>
    <xf numFmtId="0" fontId="25" fillId="0" borderId="0" xfId="21" applyFont="1" applyFill="1" applyBorder="1" applyAlignment="1">
      <alignment vertical="center" wrapText="1"/>
    </xf>
    <xf numFmtId="4" fontId="29" fillId="0" borderId="0" xfId="25" applyNumberFormat="1" applyFont="1" applyFill="1" applyBorder="1" applyAlignment="1">
      <alignment horizontal="center" vertical="center" wrapText="1"/>
    </xf>
    <xf numFmtId="0" fontId="25" fillId="0" borderId="0" xfId="21" applyFont="1" applyFill="1" applyBorder="1" applyAlignment="1">
      <alignment horizontal="center" vertical="center"/>
    </xf>
    <xf numFmtId="0" fontId="29" fillId="0" borderId="0" xfId="19" applyFont="1"/>
    <xf numFmtId="0" fontId="29" fillId="0" borderId="0" xfId="21" applyFont="1" applyFill="1" applyBorder="1" applyAlignment="1">
      <alignment vertical="center"/>
    </xf>
    <xf numFmtId="0" fontId="29" fillId="0" borderId="0" xfId="21" applyFont="1" applyFill="1" applyBorder="1"/>
    <xf numFmtId="49" fontId="25" fillId="0" borderId="0" xfId="21" applyNumberFormat="1" applyFont="1" applyFill="1" applyBorder="1" applyAlignment="1">
      <alignment horizontal="center" vertical="center"/>
    </xf>
    <xf numFmtId="0" fontId="26" fillId="0" borderId="0" xfId="19" applyFont="1" applyFill="1"/>
    <xf numFmtId="0" fontId="42" fillId="0" borderId="0" xfId="19" applyFont="1" applyAlignment="1">
      <alignment horizontal="center" vertical="center"/>
    </xf>
    <xf numFmtId="0" fontId="31" fillId="0" borderId="0" xfId="19" applyFont="1"/>
    <xf numFmtId="0" fontId="42" fillId="0" borderId="0" xfId="19" applyFont="1"/>
    <xf numFmtId="20" fontId="42" fillId="0" borderId="0" xfId="19" applyNumberFormat="1" applyFont="1" applyAlignment="1">
      <alignment horizontal="center" vertical="center"/>
    </xf>
    <xf numFmtId="0" fontId="28" fillId="0" borderId="0" xfId="19" applyFont="1" applyAlignment="1">
      <alignment horizontal="center" vertical="center" wrapText="1"/>
    </xf>
    <xf numFmtId="0" fontId="29" fillId="0" borderId="0" xfId="21" applyFont="1" applyFill="1" applyBorder="1" applyAlignment="1"/>
    <xf numFmtId="10" fontId="29" fillId="0" borderId="0" xfId="21" applyNumberFormat="1" applyFont="1" applyFill="1" applyBorder="1" applyAlignment="1"/>
    <xf numFmtId="0" fontId="29" fillId="0" borderId="0" xfId="18" applyFont="1" applyFill="1"/>
    <xf numFmtId="20" fontId="23" fillId="0" borderId="0" xfId="18" applyNumberFormat="1" applyFont="1" applyFill="1" applyBorder="1" applyAlignment="1">
      <alignment horizontal="center" vertical="center" wrapText="1"/>
    </xf>
    <xf numFmtId="0" fontId="29" fillId="0" borderId="0" xfId="19" applyFont="1" applyFill="1"/>
    <xf numFmtId="0" fontId="29" fillId="0" borderId="0" xfId="19" applyFont="1" applyFill="1" applyAlignment="1">
      <alignment horizontal="right"/>
    </xf>
    <xf numFmtId="0" fontId="29" fillId="0" borderId="0" xfId="19" applyFont="1" applyFill="1" applyBorder="1" applyAlignment="1">
      <alignment horizontal="right" vertical="center"/>
    </xf>
    <xf numFmtId="0" fontId="29" fillId="0" borderId="0" xfId="18" applyFont="1" applyFill="1" applyAlignment="1">
      <alignment horizontal="center"/>
    </xf>
    <xf numFmtId="0" fontId="29" fillId="0" borderId="0" xfId="18" applyFont="1" applyFill="1" applyAlignment="1"/>
    <xf numFmtId="0" fontId="36" fillId="0" borderId="0" xfId="18" applyFont="1" applyFill="1" applyAlignment="1">
      <alignment horizontal="right"/>
    </xf>
    <xf numFmtId="0" fontId="29" fillId="0" borderId="10" xfId="18" applyFont="1" applyFill="1" applyBorder="1" applyAlignment="1">
      <alignment horizontal="center" vertical="center" wrapText="1"/>
    </xf>
    <xf numFmtId="20" fontId="29" fillId="15" borderId="10" xfId="18" applyNumberFormat="1" applyFont="1" applyFill="1" applyBorder="1" applyAlignment="1">
      <alignment horizontal="center" vertical="center"/>
    </xf>
    <xf numFmtId="20" fontId="29" fillId="15" borderId="10" xfId="18" applyNumberFormat="1" applyFont="1" applyFill="1" applyBorder="1" applyAlignment="1">
      <alignment horizontal="center" vertical="center" wrapText="1"/>
    </xf>
    <xf numFmtId="164" fontId="29" fillId="15" borderId="10" xfId="19" applyNumberFormat="1" applyFont="1" applyFill="1" applyBorder="1" applyAlignment="1">
      <alignment horizontal="center" vertical="center" wrapText="1"/>
    </xf>
    <xf numFmtId="0" fontId="29" fillId="15" borderId="10" xfId="18" applyFont="1" applyFill="1" applyBorder="1" applyAlignment="1">
      <alignment horizontal="center" vertical="center"/>
    </xf>
    <xf numFmtId="49" fontId="29" fillId="15" borderId="11" xfId="0" applyNumberFormat="1" applyFont="1" applyFill="1" applyBorder="1" applyAlignment="1">
      <alignment horizontal="center" vertical="center" wrapText="1"/>
    </xf>
    <xf numFmtId="20" fontId="29" fillId="15" borderId="10" xfId="19" applyNumberFormat="1" applyFont="1" applyFill="1" applyBorder="1" applyAlignment="1">
      <alignment horizontal="center" vertical="center"/>
    </xf>
    <xf numFmtId="20" fontId="29" fillId="15" borderId="10" xfId="19" applyNumberFormat="1" applyFont="1" applyFill="1" applyBorder="1" applyAlignment="1">
      <alignment horizontal="center" vertical="center" wrapText="1"/>
    </xf>
    <xf numFmtId="1" fontId="29" fillId="15" borderId="10" xfId="0" applyNumberFormat="1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 wrapText="1"/>
    </xf>
    <xf numFmtId="3" fontId="29" fillId="15" borderId="10" xfId="18" applyNumberFormat="1" applyFont="1" applyFill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 wrapText="1"/>
    </xf>
    <xf numFmtId="165" fontId="29" fillId="15" borderId="10" xfId="18" applyNumberFormat="1" applyFont="1" applyFill="1" applyBorder="1" applyAlignment="1">
      <alignment horizontal="center" vertical="center" wrapText="1"/>
    </xf>
    <xf numFmtId="20" fontId="29" fillId="0" borderId="0" xfId="18" applyNumberFormat="1" applyFont="1" applyFill="1" applyBorder="1" applyAlignment="1">
      <alignment horizontal="center" vertical="center"/>
    </xf>
    <xf numFmtId="20" fontId="29" fillId="0" borderId="0" xfId="18" applyNumberFormat="1" applyFont="1" applyFill="1" applyBorder="1" applyAlignment="1">
      <alignment horizontal="center" vertical="center" wrapText="1"/>
    </xf>
    <xf numFmtId="0" fontId="29" fillId="0" borderId="0" xfId="18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wrapText="1"/>
    </xf>
    <xf numFmtId="165" fontId="29" fillId="0" borderId="0" xfId="18" applyNumberFormat="1" applyFont="1" applyFill="1" applyBorder="1" applyAlignment="1">
      <alignment horizontal="center" vertical="center" wrapText="1"/>
    </xf>
    <xf numFmtId="165" fontId="29" fillId="0" borderId="0" xfId="2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/>
    </xf>
    <xf numFmtId="164" fontId="26" fillId="0" borderId="0" xfId="23" applyNumberFormat="1" applyFont="1" applyFill="1" applyBorder="1"/>
    <xf numFmtId="0" fontId="29" fillId="15" borderId="0" xfId="19" applyFont="1" applyFill="1" applyAlignment="1">
      <alignment vertical="center"/>
    </xf>
    <xf numFmtId="0" fontId="28" fillId="15" borderId="0" xfId="19" applyFont="1" applyFill="1" applyAlignment="1">
      <alignment horizontal="center" vertical="center" wrapText="1"/>
    </xf>
    <xf numFmtId="0" fontId="34" fillId="15" borderId="0" xfId="19" applyFont="1" applyFill="1" applyAlignment="1">
      <alignment vertical="center"/>
    </xf>
    <xf numFmtId="0" fontId="38" fillId="0" borderId="0" xfId="19" applyFont="1" applyFill="1" applyBorder="1" applyAlignment="1">
      <alignment horizontal="right" vertical="center"/>
    </xf>
    <xf numFmtId="0" fontId="38" fillId="0" borderId="0" xfId="19" applyFont="1" applyFill="1"/>
    <xf numFmtId="0" fontId="23" fillId="0" borderId="0" xfId="19" applyFont="1" applyFill="1"/>
    <xf numFmtId="0" fontId="29" fillId="0" borderId="0" xfId="19" applyFont="1" applyFill="1" applyAlignment="1">
      <alignment horizontal="center"/>
    </xf>
    <xf numFmtId="0" fontId="23" fillId="0" borderId="0" xfId="19" applyFont="1" applyFill="1" applyAlignment="1">
      <alignment horizontal="center"/>
    </xf>
    <xf numFmtId="0" fontId="23" fillId="0" borderId="0" xfId="19" applyFont="1" applyFill="1" applyAlignment="1"/>
    <xf numFmtId="0" fontId="26" fillId="0" borderId="0" xfId="19" applyFont="1" applyFill="1" applyAlignment="1"/>
    <xf numFmtId="0" fontId="29" fillId="0" borderId="0" xfId="19" applyFont="1" applyFill="1" applyAlignment="1"/>
    <xf numFmtId="0" fontId="26" fillId="0" borderId="0" xfId="19" applyFont="1" applyFill="1" applyBorder="1"/>
    <xf numFmtId="0" fontId="29" fillId="0" borderId="10" xfId="19" applyFont="1" applyFill="1" applyBorder="1" applyAlignment="1">
      <alignment horizontal="center" vertical="center" wrapText="1"/>
    </xf>
    <xf numFmtId="0" fontId="29" fillId="15" borderId="10" xfId="19" applyFont="1" applyFill="1" applyBorder="1" applyAlignment="1">
      <alignment horizontal="center" vertical="center"/>
    </xf>
    <xf numFmtId="3" fontId="29" fillId="15" borderId="10" xfId="19" applyNumberFormat="1" applyFont="1" applyFill="1" applyBorder="1" applyAlignment="1">
      <alignment horizontal="center" vertical="center" wrapText="1"/>
    </xf>
    <xf numFmtId="20" fontId="23" fillId="0" borderId="10" xfId="19" applyNumberFormat="1" applyFont="1" applyFill="1" applyBorder="1" applyAlignment="1">
      <alignment horizontal="center" vertical="center" wrapText="1"/>
    </xf>
    <xf numFmtId="20" fontId="29" fillId="0" borderId="0" xfId="19" applyNumberFormat="1" applyFont="1" applyFill="1" applyBorder="1" applyAlignment="1">
      <alignment horizontal="center" vertical="center"/>
    </xf>
    <xf numFmtId="20" fontId="29" fillId="0" borderId="0" xfId="19" applyNumberFormat="1" applyFont="1" applyFill="1" applyBorder="1" applyAlignment="1">
      <alignment horizontal="center" vertical="center" wrapText="1"/>
    </xf>
    <xf numFmtId="0" fontId="29" fillId="0" borderId="0" xfId="19" applyFont="1" applyFill="1" applyBorder="1" applyAlignment="1">
      <alignment horizontal="center" vertical="center"/>
    </xf>
    <xf numFmtId="20" fontId="23" fillId="0" borderId="0" xfId="19" applyNumberFormat="1" applyFont="1" applyFill="1" applyBorder="1" applyAlignment="1">
      <alignment horizontal="center" vertical="center" wrapText="1"/>
    </xf>
    <xf numFmtId="49" fontId="23" fillId="15" borderId="10" xfId="0" applyNumberFormat="1" applyFont="1" applyFill="1" applyBorder="1" applyAlignment="1">
      <alignment horizontal="center" vertical="center" wrapText="1"/>
    </xf>
    <xf numFmtId="20" fontId="23" fillId="15" borderId="10" xfId="19" applyNumberFormat="1" applyFont="1" applyFill="1" applyBorder="1" applyAlignment="1">
      <alignment horizontal="center" vertical="center" wrapText="1"/>
    </xf>
    <xf numFmtId="164" fontId="29" fillId="15" borderId="10" xfId="19" applyNumberFormat="1" applyFont="1" applyFill="1" applyBorder="1" applyAlignment="1">
      <alignment horizontal="center" vertical="center"/>
    </xf>
    <xf numFmtId="0" fontId="29" fillId="15" borderId="10" xfId="19" applyNumberFormat="1" applyFont="1" applyFill="1" applyBorder="1" applyAlignment="1">
      <alignment horizontal="center" vertical="center"/>
    </xf>
    <xf numFmtId="49" fontId="29" fillId="15" borderId="10" xfId="0" applyNumberFormat="1" applyFont="1" applyFill="1" applyBorder="1" applyAlignment="1">
      <alignment horizontal="center" vertical="center" wrapText="1"/>
    </xf>
    <xf numFmtId="165" fontId="26" fillId="0" borderId="0" xfId="19" applyNumberFormat="1" applyFont="1" applyFill="1" applyBorder="1" applyAlignment="1">
      <alignment horizontal="center" vertical="center" wrapText="1"/>
    </xf>
    <xf numFmtId="20" fontId="26" fillId="0" borderId="0" xfId="19" applyNumberFormat="1" applyFont="1" applyFill="1" applyBorder="1" applyAlignment="1">
      <alignment horizontal="center" vertical="center" wrapText="1"/>
    </xf>
    <xf numFmtId="0" fontId="38" fillId="0" borderId="0" xfId="19" applyFont="1" applyFill="1" applyBorder="1" applyAlignment="1">
      <alignment horizontal="center" vertical="center" wrapText="1"/>
    </xf>
    <xf numFmtId="0" fontId="38" fillId="0" borderId="0" xfId="19" applyFont="1" applyFill="1" applyBorder="1" applyAlignment="1">
      <alignment vertical="center" wrapText="1"/>
    </xf>
    <xf numFmtId="0" fontId="39" fillId="0" borderId="0" xfId="19" applyFont="1" applyFill="1" applyBorder="1" applyAlignment="1">
      <alignment vertical="center" wrapText="1"/>
    </xf>
    <xf numFmtId="0" fontId="39" fillId="0" borderId="0" xfId="19" applyFont="1" applyFill="1" applyBorder="1" applyAlignment="1">
      <alignment horizontal="center" vertical="center" wrapText="1"/>
    </xf>
    <xf numFmtId="0" fontId="26" fillId="0" borderId="10" xfId="19" applyFont="1" applyFill="1" applyBorder="1"/>
    <xf numFmtId="165" fontId="29" fillId="15" borderId="10" xfId="19" applyNumberFormat="1" applyFont="1" applyFill="1" applyBorder="1" applyAlignment="1">
      <alignment horizontal="center" vertical="center"/>
    </xf>
    <xf numFmtId="0" fontId="29" fillId="15" borderId="10" xfId="19" applyFont="1" applyFill="1" applyBorder="1" applyAlignment="1"/>
    <xf numFmtId="0" fontId="26" fillId="15" borderId="10" xfId="19" applyFont="1" applyFill="1" applyBorder="1"/>
    <xf numFmtId="0" fontId="43" fillId="0" borderId="0" xfId="19" applyFont="1" applyFill="1" applyAlignment="1"/>
    <xf numFmtId="0" fontId="32" fillId="0" borderId="0" xfId="20" applyFont="1" applyFill="1" applyAlignment="1">
      <alignment horizontal="center" vertical="center"/>
    </xf>
    <xf numFmtId="0" fontId="24" fillId="0" borderId="0" xfId="24" applyFont="1" applyFill="1" applyBorder="1" applyAlignment="1">
      <alignment vertical="center"/>
    </xf>
    <xf numFmtId="0" fontId="24" fillId="0" borderId="0" xfId="24" applyFont="1" applyFill="1" applyBorder="1" applyAlignment="1">
      <alignment horizontal="center" vertical="center"/>
    </xf>
    <xf numFmtId="0" fontId="24" fillId="0" borderId="0" xfId="24" applyFont="1" applyFill="1" applyAlignment="1">
      <alignment horizontal="center" vertical="center"/>
    </xf>
    <xf numFmtId="0" fontId="29" fillId="0" borderId="0" xfId="19" applyFont="1" applyFill="1" applyBorder="1" applyAlignment="1">
      <alignment vertical="center" wrapText="1"/>
    </xf>
    <xf numFmtId="0" fontId="23" fillId="0" borderId="0" xfId="24" applyFont="1" applyFill="1" applyBorder="1" applyAlignment="1">
      <alignment vertical="center" wrapText="1"/>
    </xf>
    <xf numFmtId="0" fontId="23" fillId="0" borderId="0" xfId="24" applyFont="1" applyFill="1" applyBorder="1" applyAlignment="1">
      <alignment horizontal="center" vertical="center" wrapText="1"/>
    </xf>
    <xf numFmtId="0" fontId="29" fillId="0" borderId="0" xfId="19" applyFont="1" applyBorder="1" applyAlignment="1"/>
    <xf numFmtId="0" fontId="23" fillId="0" borderId="0" xfId="24" applyFont="1" applyBorder="1" applyAlignment="1">
      <alignment vertical="center"/>
    </xf>
    <xf numFmtId="0" fontId="23" fillId="0" borderId="0" xfId="24" applyFont="1" applyBorder="1" applyAlignment="1">
      <alignment horizontal="center" vertical="center"/>
    </xf>
    <xf numFmtId="0" fontId="29" fillId="0" borderId="0" xfId="19" applyFont="1" applyFill="1" applyBorder="1"/>
    <xf numFmtId="14" fontId="23" fillId="0" borderId="0" xfId="24" applyNumberFormat="1" applyFont="1" applyFill="1" applyBorder="1" applyAlignment="1">
      <alignment vertical="center"/>
    </xf>
    <xf numFmtId="14" fontId="23" fillId="0" borderId="0" xfId="20" applyNumberFormat="1" applyFont="1" applyFill="1" applyBorder="1" applyAlignment="1">
      <alignment vertical="center"/>
    </xf>
    <xf numFmtId="0" fontId="23" fillId="0" borderId="0" xfId="24" applyFont="1" applyFill="1" applyAlignment="1">
      <alignment horizontal="center" vertical="center"/>
    </xf>
    <xf numFmtId="14" fontId="23" fillId="0" borderId="0" xfId="24" applyNumberFormat="1" applyFont="1" applyFill="1" applyBorder="1" applyAlignment="1">
      <alignment horizontal="center" vertical="center"/>
    </xf>
    <xf numFmtId="14" fontId="23" fillId="0" borderId="0" xfId="20" applyNumberFormat="1" applyFont="1" applyFill="1" applyBorder="1" applyAlignment="1">
      <alignment horizontal="center" vertical="center"/>
    </xf>
    <xf numFmtId="0" fontId="46" fillId="0" borderId="0" xfId="0" applyFont="1"/>
    <xf numFmtId="0" fontId="23" fillId="0" borderId="0" xfId="24" applyFont="1" applyFill="1"/>
    <xf numFmtId="0" fontId="40" fillId="0" borderId="0" xfId="0" applyFont="1" applyBorder="1" applyAlignment="1"/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/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28" fillId="0" borderId="0" xfId="24" applyFont="1" applyFill="1" applyAlignment="1">
      <alignment horizontal="center" vertical="center" wrapText="1"/>
    </xf>
    <xf numFmtId="0" fontId="29" fillId="0" borderId="0" xfId="24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29" fillId="0" borderId="0" xfId="24" applyFont="1" applyFill="1"/>
    <xf numFmtId="0" fontId="29" fillId="0" borderId="0" xfId="24" applyFont="1" applyFill="1" applyAlignment="1">
      <alignment horizontal="left"/>
    </xf>
    <xf numFmtId="0" fontId="29" fillId="0" borderId="0" xfId="24" applyFont="1" applyFill="1" applyAlignment="1">
      <alignment horizontal="center"/>
    </xf>
    <xf numFmtId="14" fontId="29" fillId="0" borderId="0" xfId="24" applyNumberFormat="1" applyFont="1" applyFill="1" applyAlignment="1">
      <alignment horizontal="center"/>
    </xf>
    <xf numFmtId="14" fontId="34" fillId="0" borderId="0" xfId="24" applyNumberFormat="1" applyFont="1" applyFill="1" applyAlignment="1">
      <alignment horizontal="left"/>
    </xf>
    <xf numFmtId="1" fontId="42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left" vertical="center"/>
    </xf>
    <xf numFmtId="0" fontId="29" fillId="0" borderId="0" xfId="24" applyFont="1" applyFill="1" applyAlignment="1">
      <alignment horizontal="center" vertical="center"/>
    </xf>
    <xf numFmtId="0" fontId="29" fillId="0" borderId="0" xfId="24" applyFont="1" applyFill="1" applyAlignment="1">
      <alignment horizontal="left" vertical="center"/>
    </xf>
    <xf numFmtId="49" fontId="23" fillId="15" borderId="11" xfId="0" applyNumberFormat="1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  <xf numFmtId="49" fontId="29" fillId="15" borderId="10" xfId="0" applyNumberFormat="1" applyFont="1" applyFill="1" applyBorder="1" applyAlignment="1">
      <alignment vertical="center" wrapText="1"/>
    </xf>
    <xf numFmtId="164" fontId="29" fillId="15" borderId="10" xfId="0" applyNumberFormat="1" applyFont="1" applyFill="1" applyBorder="1" applyAlignment="1">
      <alignment horizontal="center" vertical="center"/>
    </xf>
    <xf numFmtId="0" fontId="0" fillId="15" borderId="0" xfId="0" applyFill="1"/>
    <xf numFmtId="49" fontId="23" fillId="15" borderId="12" xfId="0" applyNumberFormat="1" applyFont="1" applyFill="1" applyBorder="1" applyAlignment="1">
      <alignment horizontal="center" wrapText="1"/>
    </xf>
    <xf numFmtId="49" fontId="23" fillId="15" borderId="12" xfId="0" applyNumberFormat="1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/>
    </xf>
    <xf numFmtId="20" fontId="29" fillId="0" borderId="0" xfId="24" applyNumberFormat="1" applyFont="1" applyFill="1" applyBorder="1" applyAlignment="1">
      <alignment horizontal="left" vertical="center" wrapText="1"/>
    </xf>
    <xf numFmtId="164" fontId="29" fillId="0" borderId="0" xfId="24" applyNumberFormat="1" applyFont="1" applyFill="1" applyBorder="1" applyAlignment="1">
      <alignment horizontal="left" vertical="center" wrapText="1"/>
    </xf>
    <xf numFmtId="0" fontId="29" fillId="0" borderId="0" xfId="24" applyFont="1" applyFill="1" applyBorder="1" applyAlignment="1">
      <alignment horizontal="center" vertical="center"/>
    </xf>
    <xf numFmtId="164" fontId="29" fillId="0" borderId="0" xfId="24" applyNumberFormat="1" applyFont="1" applyFill="1" applyBorder="1" applyAlignment="1">
      <alignment horizontal="center" vertical="center"/>
    </xf>
    <xf numFmtId="49" fontId="29" fillId="0" borderId="0" xfId="24" applyNumberFormat="1" applyFont="1" applyFill="1" applyBorder="1" applyAlignment="1">
      <alignment horizontal="center" wrapText="1"/>
    </xf>
    <xf numFmtId="20" fontId="29" fillId="0" borderId="0" xfId="24" applyNumberFormat="1" applyFont="1" applyFill="1" applyBorder="1" applyAlignment="1">
      <alignment horizontal="center" vertical="center" wrapText="1"/>
    </xf>
    <xf numFmtId="20" fontId="23" fillId="0" borderId="0" xfId="24" applyNumberFormat="1" applyFont="1" applyFill="1" applyBorder="1" applyAlignment="1">
      <alignment horizontal="left" vertical="center" wrapText="1"/>
    </xf>
    <xf numFmtId="165" fontId="23" fillId="0" borderId="0" xfId="24" applyNumberFormat="1" applyFont="1" applyFill="1" applyBorder="1" applyAlignment="1">
      <alignment horizontal="left" vertical="center" wrapText="1"/>
    </xf>
    <xf numFmtId="20" fontId="23" fillId="0" borderId="0" xfId="24" applyNumberFormat="1" applyFont="1" applyFill="1" applyBorder="1" applyAlignment="1">
      <alignment vertical="center" wrapText="1"/>
    </xf>
    <xf numFmtId="165" fontId="29" fillId="0" borderId="0" xfId="24" applyNumberFormat="1" applyFont="1" applyFill="1" applyBorder="1" applyAlignment="1">
      <alignment horizontal="center" vertical="center"/>
    </xf>
    <xf numFmtId="49" fontId="28" fillId="0" borderId="0" xfId="24" applyNumberFormat="1" applyFont="1" applyFill="1" applyBorder="1" applyAlignment="1">
      <alignment wrapText="1"/>
    </xf>
    <xf numFmtId="165" fontId="29" fillId="0" borderId="0" xfId="24" applyNumberFormat="1" applyFont="1" applyFill="1" applyBorder="1" applyAlignment="1">
      <alignment horizontal="center" wrapText="1"/>
    </xf>
    <xf numFmtId="0" fontId="29" fillId="0" borderId="0" xfId="22" applyFont="1" applyFill="1" applyAlignment="1"/>
    <xf numFmtId="49" fontId="24" fillId="15" borderId="10" xfId="0" applyNumberFormat="1" applyFont="1" applyFill="1" applyBorder="1" applyAlignment="1">
      <alignment horizontal="center" vertical="center" wrapText="1"/>
    </xf>
    <xf numFmtId="165" fontId="29" fillId="15" borderId="10" xfId="0" applyNumberFormat="1" applyFont="1" applyFill="1" applyBorder="1" applyAlignment="1">
      <alignment horizontal="center" vertical="center"/>
    </xf>
    <xf numFmtId="20" fontId="0" fillId="15" borderId="0" xfId="0" applyNumberFormat="1" applyFill="1"/>
    <xf numFmtId="0" fontId="38" fillId="0" borderId="10" xfId="24" applyFont="1" applyFill="1" applyBorder="1" applyAlignment="1">
      <alignment horizontal="center" vertical="center" wrapText="1"/>
    </xf>
    <xf numFmtId="49" fontId="38" fillId="15" borderId="11" xfId="0" applyNumberFormat="1" applyFont="1" applyFill="1" applyBorder="1" applyAlignment="1">
      <alignment horizontal="center" vertical="center" wrapText="1"/>
    </xf>
    <xf numFmtId="0" fontId="38" fillId="15" borderId="10" xfId="0" applyFont="1" applyFill="1" applyBorder="1" applyAlignment="1">
      <alignment horizontal="center" vertical="center" wrapText="1"/>
    </xf>
    <xf numFmtId="49" fontId="38" fillId="15" borderId="10" xfId="0" applyNumberFormat="1" applyFont="1" applyFill="1" applyBorder="1" applyAlignment="1">
      <alignment vertical="center" wrapText="1"/>
    </xf>
    <xf numFmtId="165" fontId="38" fillId="15" borderId="10" xfId="0" applyNumberFormat="1" applyFont="1" applyFill="1" applyBorder="1" applyAlignment="1">
      <alignment horizontal="center" vertical="center"/>
    </xf>
    <xf numFmtId="164" fontId="38" fillId="15" borderId="10" xfId="0" applyNumberFormat="1" applyFont="1" applyFill="1" applyBorder="1" applyAlignment="1">
      <alignment horizontal="center" vertical="center"/>
    </xf>
    <xf numFmtId="49" fontId="39" fillId="0" borderId="11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vertical="center" wrapText="1"/>
    </xf>
    <xf numFmtId="165" fontId="38" fillId="0" borderId="10" xfId="0" applyNumberFormat="1" applyFont="1" applyFill="1" applyBorder="1" applyAlignment="1">
      <alignment horizontal="center" vertical="center"/>
    </xf>
    <xf numFmtId="164" fontId="38" fillId="0" borderId="10" xfId="0" applyNumberFormat="1" applyFont="1" applyFill="1" applyBorder="1" applyAlignment="1">
      <alignment horizontal="center" vertical="center"/>
    </xf>
    <xf numFmtId="49" fontId="38" fillId="15" borderId="12" xfId="0" applyNumberFormat="1" applyFont="1" applyFill="1" applyBorder="1" applyAlignment="1">
      <alignment horizontal="center" wrapText="1"/>
    </xf>
    <xf numFmtId="49" fontId="38" fillId="15" borderId="12" xfId="0" applyNumberFormat="1" applyFont="1" applyFill="1" applyBorder="1" applyAlignment="1">
      <alignment horizontal="center" vertical="center" wrapText="1"/>
    </xf>
    <xf numFmtId="49" fontId="39" fillId="15" borderId="10" xfId="0" applyNumberFormat="1" applyFont="1" applyFill="1" applyBorder="1" applyAlignment="1">
      <alignment horizontal="center" vertical="center" wrapText="1"/>
    </xf>
    <xf numFmtId="49" fontId="38" fillId="15" borderId="10" xfId="0" applyNumberFormat="1" applyFont="1" applyFill="1" applyBorder="1" applyAlignment="1">
      <alignment horizontal="center" vertical="center" wrapText="1"/>
    </xf>
    <xf numFmtId="0" fontId="38" fillId="15" borderId="1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24" applyFont="1" applyBorder="1" applyAlignment="1">
      <alignment horizontal="right" vertical="center"/>
    </xf>
    <xf numFmtId="0" fontId="23" fillId="0" borderId="0" xfId="24" applyFont="1" applyFill="1" applyAlignment="1">
      <alignment horizontal="right" vertical="center"/>
    </xf>
    <xf numFmtId="0" fontId="29" fillId="0" borderId="0" xfId="32" applyFont="1" applyBorder="1" applyAlignment="1">
      <alignment horizontal="center" vertical="center" wrapText="1"/>
    </xf>
    <xf numFmtId="0" fontId="29" fillId="0" borderId="0" xfId="32" applyFont="1" applyBorder="1" applyAlignment="1">
      <alignment horizontal="right"/>
    </xf>
    <xf numFmtId="14" fontId="23" fillId="0" borderId="0" xfId="33" applyNumberFormat="1" applyFont="1" applyFill="1" applyBorder="1" applyAlignment="1">
      <alignment horizontal="right" vertical="center"/>
    </xf>
    <xf numFmtId="0" fontId="29" fillId="0" borderId="0" xfId="32" applyFont="1" applyFill="1" applyBorder="1" applyAlignment="1">
      <alignment horizontal="right" vertical="center"/>
    </xf>
    <xf numFmtId="0" fontId="29" fillId="0" borderId="0" xfId="32" applyFont="1" applyFill="1" applyBorder="1" applyAlignment="1">
      <alignment horizontal="center" vertical="center" wrapText="1"/>
    </xf>
    <xf numFmtId="0" fontId="23" fillId="0" borderId="0" xfId="24" applyFont="1" applyFill="1" applyAlignment="1">
      <alignment horizontal="right" vertical="center"/>
    </xf>
    <xf numFmtId="49" fontId="39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29" fillId="0" borderId="10" xfId="24" applyFont="1" applyFill="1" applyBorder="1" applyAlignment="1">
      <alignment horizontal="center" vertical="center" wrapText="1"/>
    </xf>
    <xf numFmtId="0" fontId="32" fillId="0" borderId="0" xfId="38" applyFont="1" applyFill="1" applyAlignment="1">
      <alignment horizontal="center" vertical="center"/>
    </xf>
    <xf numFmtId="0" fontId="29" fillId="0" borderId="0" xfId="32" applyFont="1" applyFill="1" applyBorder="1" applyAlignment="1">
      <alignment vertical="center" wrapText="1"/>
    </xf>
    <xf numFmtId="0" fontId="29" fillId="0" borderId="0" xfId="32" applyFont="1" applyBorder="1" applyAlignment="1"/>
    <xf numFmtId="0" fontId="29" fillId="0" borderId="0" xfId="32" applyFont="1" applyFill="1" applyBorder="1"/>
    <xf numFmtId="14" fontId="23" fillId="0" borderId="0" xfId="38" applyNumberFormat="1" applyFont="1" applyFill="1" applyBorder="1" applyAlignment="1">
      <alignment vertical="center"/>
    </xf>
    <xf numFmtId="14" fontId="23" fillId="0" borderId="0" xfId="38" applyNumberFormat="1" applyFont="1" applyFill="1" applyBorder="1" applyAlignment="1">
      <alignment horizontal="right" vertical="center"/>
    </xf>
    <xf numFmtId="14" fontId="23" fillId="0" borderId="0" xfId="38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23" fillId="15" borderId="10" xfId="0" applyNumberFormat="1" applyFont="1" applyFill="1" applyBorder="1" applyAlignment="1">
      <alignment horizontal="center" wrapText="1"/>
    </xf>
    <xf numFmtId="0" fontId="29" fillId="0" borderId="10" xfId="24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8" fillId="0" borderId="0" xfId="20" applyFont="1" applyFill="1" applyAlignment="1">
      <alignment horizontal="center" vertical="center"/>
    </xf>
    <xf numFmtId="0" fontId="28" fillId="0" borderId="0" xfId="24" applyFont="1" applyFill="1" applyBorder="1" applyAlignment="1">
      <alignment vertical="center"/>
    </xf>
    <xf numFmtId="0" fontId="28" fillId="0" borderId="0" xfId="24" applyFont="1" applyFill="1" applyBorder="1" applyAlignment="1">
      <alignment horizontal="center" vertical="center"/>
    </xf>
    <xf numFmtId="0" fontId="28" fillId="0" borderId="0" xfId="24" applyFont="1" applyFill="1" applyAlignment="1">
      <alignment horizontal="center" vertical="center"/>
    </xf>
    <xf numFmtId="0" fontId="29" fillId="0" borderId="0" xfId="24" applyFont="1" applyFill="1" applyBorder="1" applyAlignment="1">
      <alignment vertical="center" wrapText="1"/>
    </xf>
    <xf numFmtId="0" fontId="29" fillId="0" borderId="0" xfId="24" applyFont="1" applyFill="1" applyBorder="1" applyAlignment="1">
      <alignment horizontal="center" vertical="center" wrapText="1"/>
    </xf>
    <xf numFmtId="0" fontId="29" fillId="0" borderId="0" xfId="24" applyFont="1" applyBorder="1" applyAlignment="1">
      <alignment vertical="center"/>
    </xf>
    <xf numFmtId="0" fontId="29" fillId="0" borderId="0" xfId="24" applyFont="1" applyBorder="1" applyAlignment="1">
      <alignment horizontal="center" vertical="center"/>
    </xf>
    <xf numFmtId="0" fontId="29" fillId="0" borderId="0" xfId="24" applyFont="1" applyFill="1" applyAlignment="1">
      <alignment horizontal="right" vertical="center"/>
    </xf>
    <xf numFmtId="14" fontId="29" fillId="0" borderId="0" xfId="24" applyNumberFormat="1" applyFont="1" applyFill="1" applyBorder="1" applyAlignment="1">
      <alignment vertical="center"/>
    </xf>
    <xf numFmtId="14" fontId="29" fillId="0" borderId="0" xfId="20" applyNumberFormat="1" applyFont="1" applyFill="1" applyBorder="1" applyAlignment="1">
      <alignment vertical="center"/>
    </xf>
    <xf numFmtId="14" fontId="29" fillId="0" borderId="0" xfId="33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1" fillId="0" borderId="0" xfId="0" applyFont="1"/>
    <xf numFmtId="0" fontId="48" fillId="0" borderId="0" xfId="19" applyFont="1" applyFill="1" applyAlignment="1"/>
    <xf numFmtId="49" fontId="28" fillId="0" borderId="11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49" fontId="29" fillId="0" borderId="10" xfId="0" applyNumberFormat="1" applyFont="1" applyFill="1" applyBorder="1" applyAlignment="1">
      <alignment vertical="center" wrapText="1"/>
    </xf>
    <xf numFmtId="165" fontId="29" fillId="0" borderId="10" xfId="0" applyNumberFormat="1" applyFont="1" applyFill="1" applyBorder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/>
    </xf>
    <xf numFmtId="49" fontId="29" fillId="15" borderId="12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 wrapText="1"/>
    </xf>
    <xf numFmtId="165" fontId="29" fillId="0" borderId="0" xfId="24" applyNumberFormat="1" applyFont="1" applyFill="1" applyBorder="1" applyAlignment="1">
      <alignment horizontal="left" vertical="center" wrapText="1"/>
    </xf>
    <xf numFmtId="20" fontId="29" fillId="0" borderId="0" xfId="24" applyNumberFormat="1" applyFont="1" applyFill="1" applyBorder="1" applyAlignment="1">
      <alignment vertical="center" wrapText="1"/>
    </xf>
    <xf numFmtId="14" fontId="29" fillId="0" borderId="0" xfId="24" applyNumberFormat="1" applyFont="1" applyFill="1" applyAlignment="1">
      <alignment horizontal="right" vertical="center"/>
    </xf>
    <xf numFmtId="0" fontId="46" fillId="0" borderId="0" xfId="0" applyFont="1" applyAlignment="1">
      <alignment horizontal="center"/>
    </xf>
    <xf numFmtId="165" fontId="29" fillId="0" borderId="0" xfId="24" applyNumberFormat="1" applyFont="1" applyFill="1" applyBorder="1" applyAlignment="1">
      <alignment vertical="center" wrapText="1"/>
    </xf>
    <xf numFmtId="165" fontId="29" fillId="0" borderId="0" xfId="24" applyNumberFormat="1" applyFont="1" applyFill="1" applyBorder="1" applyAlignment="1">
      <alignment horizontal="righ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Alignment="1">
      <alignment horizontal="left" vertical="center"/>
    </xf>
    <xf numFmtId="14" fontId="29" fillId="0" borderId="0" xfId="24" applyNumberFormat="1" applyFont="1" applyFill="1" applyAlignment="1">
      <alignment horizontal="left"/>
    </xf>
    <xf numFmtId="0" fontId="29" fillId="0" borderId="10" xfId="24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10" xfId="24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9" fillId="0" borderId="10" xfId="24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9" fillId="0" borderId="10" xfId="39" applyFont="1" applyFill="1" applyBorder="1" applyAlignment="1">
      <alignment horizontal="center" vertical="center" wrapText="1"/>
    </xf>
    <xf numFmtId="0" fontId="29" fillId="0" borderId="0" xfId="0" applyFont="1"/>
    <xf numFmtId="14" fontId="29" fillId="0" borderId="0" xfId="24" applyNumberFormat="1" applyFont="1" applyFill="1" applyBorder="1" applyAlignment="1">
      <alignment horizontal="center" vertical="center"/>
    </xf>
    <xf numFmtId="14" fontId="29" fillId="0" borderId="0" xfId="2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29" fillId="15" borderId="0" xfId="0" applyFont="1" applyFill="1"/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14" fontId="49" fillId="0" borderId="0" xfId="24" applyNumberFormat="1" applyFont="1" applyFill="1" applyAlignment="1">
      <alignment horizontal="left"/>
    </xf>
    <xf numFmtId="0" fontId="28" fillId="0" borderId="0" xfId="39" applyFont="1" applyFill="1" applyBorder="1" applyAlignment="1">
      <alignment horizontal="center" vertical="center"/>
    </xf>
    <xf numFmtId="0" fontId="28" fillId="0" borderId="0" xfId="39" applyFont="1" applyFill="1" applyAlignment="1">
      <alignment horizontal="center" vertical="center"/>
    </xf>
    <xf numFmtId="0" fontId="28" fillId="0" borderId="0" xfId="34" applyFont="1" applyFill="1" applyAlignment="1">
      <alignment horizontal="center" vertical="center"/>
    </xf>
    <xf numFmtId="164" fontId="28" fillId="0" borderId="0" xfId="39" applyNumberFormat="1" applyFont="1" applyFill="1" applyAlignment="1">
      <alignment horizontal="center" vertical="center"/>
    </xf>
    <xf numFmtId="0" fontId="29" fillId="0" borderId="0" xfId="40" applyFont="1" applyFill="1"/>
    <xf numFmtId="0" fontId="29" fillId="0" borderId="0" xfId="39" applyFont="1" applyFill="1" applyBorder="1" applyAlignment="1">
      <alignment horizontal="center" vertical="center" wrapText="1"/>
    </xf>
    <xf numFmtId="0" fontId="29" fillId="0" borderId="0" xfId="39" applyFont="1" applyFill="1" applyAlignment="1">
      <alignment horizontal="center" vertical="center" wrapText="1"/>
    </xf>
    <xf numFmtId="0" fontId="29" fillId="0" borderId="0" xfId="22" applyFont="1" applyFill="1" applyBorder="1" applyAlignment="1">
      <alignment horizontal="center" vertical="center" wrapText="1"/>
    </xf>
    <xf numFmtId="0" fontId="29" fillId="0" borderId="0" xfId="39" applyFont="1" applyFill="1" applyAlignment="1">
      <alignment horizontal="center" vertical="center"/>
    </xf>
    <xf numFmtId="164" fontId="29" fillId="0" borderId="0" xfId="39" applyNumberFormat="1" applyFont="1" applyFill="1" applyAlignment="1">
      <alignment horizontal="center" vertical="center"/>
    </xf>
    <xf numFmtId="0" fontId="29" fillId="0" borderId="0" xfId="40" applyFont="1" applyFill="1" applyAlignment="1">
      <alignment horizontal="center"/>
    </xf>
    <xf numFmtId="0" fontId="29" fillId="0" borderId="0" xfId="39" applyFont="1" applyBorder="1" applyAlignment="1">
      <alignment horizontal="right" vertical="center"/>
    </xf>
    <xf numFmtId="0" fontId="29" fillId="0" borderId="0" xfId="39" applyFont="1" applyFill="1" applyAlignment="1">
      <alignment horizontal="right" vertical="center"/>
    </xf>
    <xf numFmtId="0" fontId="29" fillId="0" borderId="0" xfId="22" applyFont="1" applyBorder="1" applyAlignment="1">
      <alignment horizontal="right" vertical="center"/>
    </xf>
    <xf numFmtId="164" fontId="29" fillId="0" borderId="0" xfId="39" applyNumberFormat="1" applyFont="1" applyFill="1" applyAlignment="1">
      <alignment horizontal="right" vertical="center"/>
    </xf>
    <xf numFmtId="14" fontId="29" fillId="0" borderId="0" xfId="32" applyNumberFormat="1" applyFont="1" applyFill="1" applyBorder="1" applyAlignment="1">
      <alignment horizontal="right" vertical="center"/>
    </xf>
    <xf numFmtId="14" fontId="29" fillId="0" borderId="0" xfId="39" applyNumberFormat="1" applyFont="1" applyFill="1" applyAlignment="1">
      <alignment horizontal="right" vertical="center"/>
    </xf>
    <xf numFmtId="14" fontId="29" fillId="0" borderId="0" xfId="34" applyNumberFormat="1" applyFont="1" applyFill="1" applyBorder="1" applyAlignment="1">
      <alignment horizontal="right" vertical="center"/>
    </xf>
    <xf numFmtId="0" fontId="29" fillId="0" borderId="0" xfId="40" applyFont="1" applyFill="1" applyAlignment="1">
      <alignment vertical="center"/>
    </xf>
    <xf numFmtId="14" fontId="29" fillId="0" borderId="0" xfId="40" applyNumberFormat="1" applyFont="1" applyFill="1" applyAlignment="1">
      <alignment horizontal="left" vertical="top"/>
    </xf>
    <xf numFmtId="0" fontId="28" fillId="0" borderId="0" xfId="39" applyFont="1" applyFill="1" applyAlignment="1">
      <alignment horizontal="center" vertical="center" wrapText="1"/>
    </xf>
    <xf numFmtId="0" fontId="29" fillId="0" borderId="0" xfId="40" applyFont="1" applyFill="1" applyAlignment="1">
      <alignment horizontal="left" vertical="top"/>
    </xf>
    <xf numFmtId="0" fontId="28" fillId="0" borderId="0" xfId="40" applyFont="1" applyFill="1" applyAlignment="1">
      <alignment horizontal="left" vertical="top"/>
    </xf>
    <xf numFmtId="0" fontId="29" fillId="0" borderId="0" xfId="40" applyFont="1" applyFill="1" applyAlignment="1"/>
    <xf numFmtId="0" fontId="28" fillId="0" borderId="0" xfId="40" applyFont="1" applyFill="1" applyAlignment="1">
      <alignment horizontal="left"/>
    </xf>
    <xf numFmtId="0" fontId="29" fillId="0" borderId="0" xfId="4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40" applyFont="1" applyFill="1" applyAlignment="1">
      <alignment horizontal="left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40" applyFont="1" applyFill="1" applyBorder="1" applyAlignment="1">
      <alignment horizontal="center" vertical="center" wrapText="1"/>
    </xf>
    <xf numFmtId="0" fontId="29" fillId="0" borderId="0" xfId="40" applyNumberFormat="1" applyFont="1" applyFill="1" applyAlignment="1">
      <alignment horizontal="left"/>
    </xf>
    <xf numFmtId="0" fontId="29" fillId="0" borderId="10" xfId="32" applyFont="1" applyBorder="1" applyAlignment="1">
      <alignment horizontal="center" vertical="center" wrapText="1"/>
    </xf>
    <xf numFmtId="49" fontId="29" fillId="16" borderId="0" xfId="39" applyNumberFormat="1" applyFont="1" applyFill="1" applyBorder="1" applyAlignment="1">
      <alignment horizontal="center" vertical="center" wrapText="1"/>
    </xf>
    <xf numFmtId="0" fontId="29" fillId="0" borderId="0" xfId="40" applyFont="1" applyFill="1" applyBorder="1"/>
    <xf numFmtId="0" fontId="42" fillId="0" borderId="0" xfId="32" applyFont="1" applyFill="1" applyBorder="1" applyAlignment="1">
      <alignment horizontal="center" vertical="center" wrapText="1"/>
    </xf>
    <xf numFmtId="20" fontId="29" fillId="0" borderId="0" xfId="39" applyNumberFormat="1" applyFont="1" applyFill="1" applyBorder="1" applyAlignment="1">
      <alignment horizontal="left" vertical="center" wrapText="1"/>
    </xf>
    <xf numFmtId="165" fontId="29" fillId="0" borderId="0" xfId="39" applyNumberFormat="1" applyFont="1" applyFill="1" applyBorder="1" applyAlignment="1">
      <alignment horizontal="right" vertical="center" wrapText="1"/>
    </xf>
    <xf numFmtId="165" fontId="29" fillId="0" borderId="0" xfId="39" applyNumberFormat="1" applyFont="1" applyFill="1" applyBorder="1" applyAlignment="1">
      <alignment vertical="center" wrapText="1"/>
    </xf>
    <xf numFmtId="20" fontId="29" fillId="0" borderId="0" xfId="39" applyNumberFormat="1" applyFont="1" applyFill="1" applyBorder="1" applyAlignment="1">
      <alignment vertical="center" wrapText="1"/>
    </xf>
    <xf numFmtId="165" fontId="29" fillId="0" borderId="0" xfId="40" applyNumberFormat="1" applyFont="1" applyFill="1"/>
    <xf numFmtId="0" fontId="42" fillId="0" borderId="0" xfId="0" applyFont="1"/>
    <xf numFmtId="20" fontId="52" fillId="0" borderId="0" xfId="0" applyNumberFormat="1" applyFont="1" applyAlignment="1"/>
    <xf numFmtId="0" fontId="42" fillId="0" borderId="0" xfId="0" applyFont="1" applyAlignment="1"/>
    <xf numFmtId="0" fontId="42" fillId="0" borderId="0" xfId="41" applyFont="1" applyAlignment="1">
      <alignment horizontal="center" vertical="center"/>
    </xf>
    <xf numFmtId="0" fontId="29" fillId="0" borderId="0" xfId="41" applyFont="1" applyFill="1" applyBorder="1" applyAlignment="1">
      <alignment horizontal="center" vertical="center" wrapText="1"/>
    </xf>
    <xf numFmtId="0" fontId="54" fillId="0" borderId="0" xfId="24" applyFont="1" applyFill="1" applyBorder="1" applyAlignment="1">
      <alignment horizontal="center" vertical="center" wrapText="1"/>
    </xf>
    <xf numFmtId="0" fontId="29" fillId="0" borderId="0" xfId="32" applyFont="1" applyFill="1" applyAlignment="1">
      <alignment horizontal="right" vertical="center"/>
    </xf>
    <xf numFmtId="14" fontId="42" fillId="0" borderId="0" xfId="41" applyNumberFormat="1" applyFont="1" applyAlignment="1">
      <alignment horizontal="right"/>
    </xf>
    <xf numFmtId="0" fontId="42" fillId="0" borderId="0" xfId="41" applyFont="1"/>
    <xf numFmtId="0" fontId="28" fillId="0" borderId="0" xfId="41" applyFont="1" applyAlignment="1">
      <alignment vertical="center" wrapText="1"/>
    </xf>
    <xf numFmtId="0" fontId="42" fillId="0" borderId="0" xfId="41" applyFont="1" applyAlignment="1">
      <alignment horizontal="left" vertical="center"/>
    </xf>
    <xf numFmtId="1" fontId="42" fillId="0" borderId="0" xfId="41" applyNumberFormat="1" applyFont="1" applyAlignment="1">
      <alignment horizontal="center" vertical="center"/>
    </xf>
    <xf numFmtId="167" fontId="42" fillId="0" borderId="0" xfId="41" applyNumberFormat="1" applyFont="1" applyAlignment="1">
      <alignment horizontal="left" vertical="center"/>
    </xf>
    <xf numFmtId="0" fontId="28" fillId="0" borderId="11" xfId="32" applyNumberFormat="1" applyFont="1" applyBorder="1" applyAlignment="1">
      <alignment horizontal="center" vertical="center" wrapText="1"/>
    </xf>
    <xf numFmtId="0" fontId="29" fillId="0" borderId="11" xfId="32" applyNumberFormat="1" applyFont="1" applyBorder="1" applyAlignment="1">
      <alignment horizontal="center" vertical="center" wrapText="1"/>
    </xf>
    <xf numFmtId="0" fontId="29" fillId="15" borderId="10" xfId="32" applyNumberFormat="1" applyFont="1" applyFill="1" applyBorder="1" applyAlignment="1">
      <alignment horizontal="center" vertical="center" wrapText="1"/>
    </xf>
    <xf numFmtId="20" fontId="29" fillId="0" borderId="10" xfId="24" applyNumberFormat="1" applyFont="1" applyFill="1" applyBorder="1" applyAlignment="1">
      <alignment horizontal="center" vertical="center" wrapText="1"/>
    </xf>
    <xf numFmtId="164" fontId="29" fillId="0" borderId="10" xfId="24" applyNumberFormat="1" applyFont="1" applyFill="1" applyBorder="1" applyAlignment="1">
      <alignment horizontal="center" vertical="center" wrapText="1"/>
    </xf>
    <xf numFmtId="164" fontId="29" fillId="0" borderId="10" xfId="41" applyNumberFormat="1" applyFont="1" applyBorder="1" applyAlignment="1">
      <alignment horizontal="center" vertical="center"/>
    </xf>
    <xf numFmtId="0" fontId="29" fillId="0" borderId="10" xfId="41" applyFont="1" applyFill="1" applyBorder="1" applyAlignment="1">
      <alignment horizontal="center" vertical="center"/>
    </xf>
    <xf numFmtId="0" fontId="28" fillId="0" borderId="10" xfId="32" applyNumberFormat="1" applyFont="1" applyBorder="1" applyAlignment="1">
      <alignment horizontal="center" vertical="center" wrapText="1"/>
    </xf>
    <xf numFmtId="0" fontId="29" fillId="0" borderId="10" xfId="32" applyNumberFormat="1" applyFont="1" applyBorder="1" applyAlignment="1">
      <alignment horizontal="center" vertical="center" wrapText="1"/>
    </xf>
    <xf numFmtId="0" fontId="51" fillId="0" borderId="10" xfId="32" applyNumberFormat="1" applyFont="1" applyBorder="1" applyAlignment="1">
      <alignment horizontal="center" vertical="center" wrapText="1"/>
    </xf>
    <xf numFmtId="0" fontId="42" fillId="0" borderId="0" xfId="41" applyFont="1" applyBorder="1" applyAlignment="1">
      <alignment horizontal="center" vertical="center"/>
    </xf>
    <xf numFmtId="165" fontId="29" fillId="0" borderId="0" xfId="24" applyNumberFormat="1" applyFont="1" applyFill="1" applyBorder="1" applyAlignment="1">
      <alignment horizontal="left" vertical="center"/>
    </xf>
    <xf numFmtId="0" fontId="29" fillId="0" borderId="0" xfId="24" applyFont="1" applyFill="1" applyAlignment="1" applyProtection="1"/>
    <xf numFmtId="0" fontId="29" fillId="0" borderId="0" xfId="22" applyFont="1" applyFill="1" applyAlignment="1">
      <alignment horizontal="left"/>
    </xf>
    <xf numFmtId="20" fontId="29" fillId="0" borderId="10" xfId="39" applyNumberFormat="1" applyFont="1" applyFill="1" applyBorder="1" applyAlignment="1">
      <alignment horizontal="center" vertical="center" wrapText="1"/>
    </xf>
    <xf numFmtId="0" fontId="29" fillId="0" borderId="10" xfId="24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10" xfId="39" applyFont="1" applyFill="1" applyBorder="1" applyAlignment="1">
      <alignment horizontal="center" vertical="center" wrapText="1"/>
    </xf>
    <xf numFmtId="0" fontId="28" fillId="0" borderId="0" xfId="32" applyFont="1" applyFill="1" applyBorder="1" applyAlignment="1">
      <alignment horizontal="center" vertical="center"/>
    </xf>
    <xf numFmtId="0" fontId="28" fillId="0" borderId="0" xfId="43" applyFont="1" applyFill="1" applyAlignment="1">
      <alignment horizontal="center" vertical="center"/>
    </xf>
    <xf numFmtId="0" fontId="28" fillId="0" borderId="0" xfId="32" applyFont="1" applyFill="1" applyBorder="1" applyAlignment="1">
      <alignment horizontal="center" vertical="center" wrapText="1"/>
    </xf>
    <xf numFmtId="0" fontId="29" fillId="0" borderId="0" xfId="32" applyFont="1"/>
    <xf numFmtId="0" fontId="29" fillId="0" borderId="0" xfId="32" applyFont="1" applyFill="1" applyBorder="1" applyAlignment="1">
      <alignment vertical="center"/>
    </xf>
    <xf numFmtId="14" fontId="29" fillId="0" borderId="0" xfId="32" applyNumberFormat="1" applyFont="1" applyBorder="1" applyAlignment="1">
      <alignment horizontal="right"/>
    </xf>
    <xf numFmtId="14" fontId="29" fillId="0" borderId="0" xfId="43" applyNumberFormat="1" applyFont="1" applyFill="1" applyBorder="1" applyAlignment="1">
      <alignment horizontal="center" vertical="center"/>
    </xf>
    <xf numFmtId="0" fontId="42" fillId="0" borderId="0" xfId="32" applyFont="1"/>
    <xf numFmtId="14" fontId="29" fillId="0" borderId="0" xfId="24" applyNumberFormat="1" applyFont="1" applyFill="1" applyAlignment="1">
      <alignment horizontal="left" vertical="center"/>
    </xf>
    <xf numFmtId="0" fontId="28" fillId="0" borderId="0" xfId="32" applyFont="1" applyAlignment="1">
      <alignment vertical="center" wrapText="1"/>
    </xf>
    <xf numFmtId="0" fontId="28" fillId="0" borderId="0" xfId="32" applyFont="1" applyAlignment="1">
      <alignment horizontal="center" vertical="center" wrapText="1"/>
    </xf>
    <xf numFmtId="0" fontId="42" fillId="0" borderId="0" xfId="32" applyFont="1" applyAlignment="1">
      <alignment horizontal="left" vertical="center"/>
    </xf>
    <xf numFmtId="0" fontId="42" fillId="0" borderId="0" xfId="32" applyFont="1" applyAlignment="1">
      <alignment horizontal="center" vertical="center"/>
    </xf>
    <xf numFmtId="1" fontId="42" fillId="0" borderId="0" xfId="32" applyNumberFormat="1" applyFont="1" applyAlignment="1">
      <alignment horizontal="center" vertical="center"/>
    </xf>
    <xf numFmtId="0" fontId="29" fillId="0" borderId="0" xfId="32" applyFont="1" applyAlignment="1">
      <alignment horizontal="left" vertical="center"/>
    </xf>
    <xf numFmtId="0" fontId="34" fillId="0" borderId="0" xfId="32" applyFont="1" applyAlignment="1">
      <alignment horizontal="left" vertical="center"/>
    </xf>
    <xf numFmtId="0" fontId="47" fillId="0" borderId="10" xfId="32" applyFont="1" applyBorder="1" applyAlignment="1">
      <alignment horizontal="center" vertical="center"/>
    </xf>
    <xf numFmtId="0" fontId="42" fillId="0" borderId="10" xfId="32" applyFont="1" applyBorder="1" applyAlignment="1">
      <alignment horizontal="center" vertical="center"/>
    </xf>
    <xf numFmtId="0" fontId="42" fillId="0" borderId="10" xfId="32" applyFont="1" applyBorder="1" applyAlignment="1">
      <alignment horizontal="center" vertical="center" wrapText="1"/>
    </xf>
    <xf numFmtId="165" fontId="29" fillId="15" borderId="10" xfId="32" applyNumberFormat="1" applyFont="1" applyFill="1" applyBorder="1" applyAlignment="1">
      <alignment horizontal="center" vertical="center"/>
    </xf>
    <xf numFmtId="164" fontId="29" fillId="15" borderId="10" xfId="32" applyNumberFormat="1" applyFont="1" applyFill="1" applyBorder="1" applyAlignment="1">
      <alignment horizontal="center" vertical="center"/>
    </xf>
    <xf numFmtId="0" fontId="28" fillId="0" borderId="10" xfId="24" applyFont="1" applyFill="1" applyBorder="1" applyAlignment="1">
      <alignment horizontal="center" vertical="center" wrapText="1"/>
    </xf>
    <xf numFmtId="165" fontId="42" fillId="15" borderId="10" xfId="32" applyNumberFormat="1" applyFont="1" applyFill="1" applyBorder="1" applyAlignment="1">
      <alignment horizontal="center" vertical="center"/>
    </xf>
    <xf numFmtId="0" fontId="29" fillId="0" borderId="0" xfId="44" applyFont="1"/>
    <xf numFmtId="0" fontId="29" fillId="0" borderId="0" xfId="32" applyFont="1" applyFill="1" applyAlignment="1">
      <alignment horizontal="left"/>
    </xf>
    <xf numFmtId="0" fontId="28" fillId="0" borderId="0" xfId="45" applyFont="1" applyFill="1" applyAlignment="1">
      <alignment horizontal="center" vertical="center"/>
    </xf>
    <xf numFmtId="0" fontId="42" fillId="0" borderId="0" xfId="45" applyFont="1"/>
    <xf numFmtId="14" fontId="29" fillId="0" borderId="0" xfId="45" applyNumberFormat="1" applyFont="1" applyFill="1" applyBorder="1" applyAlignment="1">
      <alignment horizontal="center" vertic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40" applyFont="1" applyAlignment="1">
      <alignment horizontal="center"/>
    </xf>
    <xf numFmtId="14" fontId="42" fillId="0" borderId="0" xfId="0" applyNumberFormat="1" applyFont="1" applyAlignment="1"/>
    <xf numFmtId="14" fontId="29" fillId="0" borderId="0" xfId="40" applyNumberFormat="1" applyFont="1" applyFill="1"/>
    <xf numFmtId="0" fontId="28" fillId="0" borderId="0" xfId="19" applyFont="1" applyFill="1" applyBorder="1" applyAlignment="1">
      <alignment horizontal="center" vertical="center"/>
    </xf>
    <xf numFmtId="0" fontId="28" fillId="0" borderId="0" xfId="19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19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19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 wrapText="1"/>
    </xf>
    <xf numFmtId="0" fontId="29" fillId="0" borderId="0" xfId="0" applyFont="1" applyFill="1" applyAlignment="1">
      <alignment horizontal="right"/>
    </xf>
    <xf numFmtId="0" fontId="33" fillId="0" borderId="0" xfId="19" applyFont="1" applyAlignment="1">
      <alignment horizontal="center" vertical="center" wrapText="1"/>
    </xf>
    <xf numFmtId="0" fontId="29" fillId="0" borderId="0" xfId="19" applyFont="1" applyAlignment="1">
      <alignment horizontal="left" vertical="center"/>
    </xf>
    <xf numFmtId="0" fontId="29" fillId="0" borderId="0" xfId="18" applyFont="1" applyFill="1" applyAlignment="1">
      <alignment horizontal="left"/>
    </xf>
    <xf numFmtId="0" fontId="29" fillId="0" borderId="10" xfId="18" applyFont="1" applyFill="1" applyBorder="1" applyAlignment="1">
      <alignment horizontal="center" vertical="center" wrapText="1"/>
    </xf>
    <xf numFmtId="0" fontId="29" fillId="0" borderId="10" xfId="18" applyFont="1" applyFill="1" applyBorder="1" applyAlignment="1"/>
    <xf numFmtId="0" fontId="29" fillId="0" borderId="10" xfId="18" applyFont="1" applyFill="1" applyBorder="1" applyAlignment="1">
      <alignment horizontal="center" vertical="center"/>
    </xf>
    <xf numFmtId="20" fontId="29" fillId="0" borderId="0" xfId="18" applyNumberFormat="1" applyFont="1" applyFill="1" applyBorder="1" applyAlignment="1">
      <alignment horizontal="left" vertical="center"/>
    </xf>
    <xf numFmtId="0" fontId="29" fillId="0" borderId="0" xfId="2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/>
    </xf>
    <xf numFmtId="0" fontId="29" fillId="0" borderId="0" xfId="19" applyFont="1" applyFill="1" applyAlignment="1">
      <alignment horizontal="left"/>
    </xf>
    <xf numFmtId="0" fontId="39" fillId="0" borderId="0" xfId="19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0" fontId="38" fillId="0" borderId="0" xfId="19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8" fillId="0" borderId="0" xfId="19" applyFont="1" applyFill="1" applyBorder="1" applyAlignment="1">
      <alignment horizontal="right" vertical="center"/>
    </xf>
    <xf numFmtId="0" fontId="38" fillId="0" borderId="0" xfId="0" applyFont="1" applyFill="1" applyAlignment="1">
      <alignment horizontal="right" vertical="center" wrapText="1"/>
    </xf>
    <xf numFmtId="0" fontId="44" fillId="0" borderId="0" xfId="19" applyFont="1" applyAlignment="1">
      <alignment horizontal="center" vertical="center" wrapText="1"/>
    </xf>
    <xf numFmtId="0" fontId="38" fillId="0" borderId="0" xfId="0" applyFont="1" applyFill="1" applyAlignment="1">
      <alignment horizontal="right"/>
    </xf>
    <xf numFmtId="0" fontId="37" fillId="0" borderId="0" xfId="19" applyFont="1" applyAlignment="1">
      <alignment horizontal="center" vertical="center" wrapText="1"/>
    </xf>
    <xf numFmtId="0" fontId="29" fillId="15" borderId="0" xfId="19" applyFont="1" applyFill="1" applyAlignment="1">
      <alignment horizontal="left"/>
    </xf>
    <xf numFmtId="0" fontId="29" fillId="0" borderId="0" xfId="0" applyFont="1" applyFill="1" applyAlignment="1">
      <alignment horizontal="center" vertical="center"/>
    </xf>
    <xf numFmtId="20" fontId="26" fillId="0" borderId="0" xfId="19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horizontal="center"/>
    </xf>
    <xf numFmtId="0" fontId="29" fillId="0" borderId="10" xfId="19" applyFont="1" applyFill="1" applyBorder="1" applyAlignment="1">
      <alignment horizontal="center" vertical="center" wrapText="1"/>
    </xf>
    <xf numFmtId="0" fontId="29" fillId="0" borderId="10" xfId="19" applyFont="1" applyFill="1" applyBorder="1" applyAlignment="1"/>
    <xf numFmtId="0" fontId="29" fillId="0" borderId="10" xfId="19" applyFont="1" applyFill="1" applyBorder="1" applyAlignment="1">
      <alignment horizontal="center" vertical="center"/>
    </xf>
    <xf numFmtId="0" fontId="29" fillId="15" borderId="0" xfId="19" applyFont="1" applyFill="1" applyAlignment="1">
      <alignment horizontal="left" vertical="center"/>
    </xf>
    <xf numFmtId="0" fontId="38" fillId="0" borderId="10" xfId="24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8" fillId="0" borderId="10" xfId="24" applyFont="1" applyFill="1" applyBorder="1" applyAlignment="1"/>
    <xf numFmtId="0" fontId="32" fillId="0" borderId="0" xfId="38" applyFont="1" applyFill="1" applyAlignment="1">
      <alignment horizontal="center" vertical="center"/>
    </xf>
    <xf numFmtId="0" fontId="29" fillId="0" borderId="0" xfId="32" applyFont="1" applyFill="1" applyBorder="1" applyAlignment="1">
      <alignment horizontal="center" vertical="center" wrapText="1"/>
    </xf>
    <xf numFmtId="0" fontId="29" fillId="0" borderId="0" xfId="32" applyFont="1" applyFill="1" applyBorder="1" applyAlignment="1">
      <alignment horizontal="right" vertical="center"/>
    </xf>
    <xf numFmtId="0" fontId="23" fillId="0" borderId="0" xfId="24" applyFont="1" applyFill="1" applyAlignment="1">
      <alignment horizontal="right" vertical="center"/>
    </xf>
    <xf numFmtId="0" fontId="29" fillId="0" borderId="10" xfId="24" applyFont="1" applyFill="1" applyBorder="1" applyAlignment="1">
      <alignment horizontal="center" vertical="center" wrapText="1"/>
    </xf>
    <xf numFmtId="0" fontId="29" fillId="0" borderId="10" xfId="24" applyFont="1" applyFill="1" applyBorder="1" applyAlignment="1"/>
    <xf numFmtId="0" fontId="32" fillId="0" borderId="0" xfId="0" applyFont="1" applyFill="1" applyAlignment="1">
      <alignment horizontal="center" vertical="center"/>
    </xf>
    <xf numFmtId="0" fontId="29" fillId="0" borderId="13" xfId="24" applyFont="1" applyFill="1" applyBorder="1" applyAlignment="1">
      <alignment horizontal="center" vertical="center" wrapText="1"/>
    </xf>
    <xf numFmtId="0" fontId="29" fillId="0" borderId="12" xfId="24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32" applyFont="1" applyBorder="1" applyAlignment="1">
      <alignment horizontal="center" vertical="center"/>
    </xf>
    <xf numFmtId="0" fontId="28" fillId="0" borderId="0" xfId="32" applyFont="1" applyFill="1" applyBorder="1" applyAlignment="1">
      <alignment horizontal="center" vertical="center" wrapText="1"/>
    </xf>
    <xf numFmtId="0" fontId="29" fillId="0" borderId="13" xfId="32" applyFont="1" applyBorder="1" applyAlignment="1">
      <alignment horizontal="center" vertical="center" wrapText="1"/>
    </xf>
    <xf numFmtId="0" fontId="29" fillId="0" borderId="12" xfId="32" applyFont="1" applyBorder="1" applyAlignment="1">
      <alignment horizontal="center" vertical="center" wrapText="1"/>
    </xf>
    <xf numFmtId="0" fontId="29" fillId="0" borderId="13" xfId="32" applyFont="1" applyBorder="1" applyAlignment="1">
      <alignment horizontal="center" vertical="center"/>
    </xf>
    <xf numFmtId="0" fontId="29" fillId="0" borderId="12" xfId="32" applyFont="1" applyBorder="1" applyAlignment="1">
      <alignment horizontal="center" vertical="center"/>
    </xf>
    <xf numFmtId="0" fontId="29" fillId="0" borderId="11" xfId="32" applyFont="1" applyBorder="1" applyAlignment="1">
      <alignment horizontal="center" vertical="center"/>
    </xf>
    <xf numFmtId="0" fontId="29" fillId="0" borderId="14" xfId="32" applyFont="1" applyBorder="1" applyAlignment="1">
      <alignment horizontal="center" vertical="center"/>
    </xf>
    <xf numFmtId="0" fontId="29" fillId="0" borderId="15" xfId="32" applyFont="1" applyBorder="1" applyAlignment="1">
      <alignment horizontal="center" vertical="center"/>
    </xf>
    <xf numFmtId="0" fontId="28" fillId="0" borderId="0" xfId="41" applyFont="1" applyAlignment="1">
      <alignment horizontal="center" vertical="center" wrapText="1"/>
    </xf>
    <xf numFmtId="0" fontId="29" fillId="0" borderId="10" xfId="39" applyFont="1" applyFill="1" applyBorder="1" applyAlignment="1">
      <alignment horizontal="center" vertical="center" wrapText="1"/>
    </xf>
    <xf numFmtId="0" fontId="29" fillId="0" borderId="10" xfId="39" applyFont="1" applyFill="1" applyBorder="1" applyAlignment="1">
      <alignment horizontal="center" vertical="center"/>
    </xf>
    <xf numFmtId="0" fontId="29" fillId="0" borderId="13" xfId="39" applyFont="1" applyFill="1" applyBorder="1" applyAlignment="1">
      <alignment horizontal="center" vertical="center" wrapText="1"/>
    </xf>
    <xf numFmtId="0" fontId="29" fillId="0" borderId="12" xfId="39" applyFont="1" applyFill="1" applyBorder="1" applyAlignment="1">
      <alignment horizontal="center" vertical="center" wrapText="1"/>
    </xf>
    <xf numFmtId="0" fontId="29" fillId="0" borderId="10" xfId="39" applyFont="1" applyFill="1" applyBorder="1" applyAlignment="1"/>
    <xf numFmtId="0" fontId="29" fillId="0" borderId="0" xfId="40" applyFont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/>
    </xf>
    <xf numFmtId="168" fontId="29" fillId="0" borderId="10" xfId="39" applyNumberFormat="1" applyFont="1" applyFill="1" applyBorder="1" applyAlignment="1">
      <alignment horizontal="center" vertical="center" wrapText="1"/>
    </xf>
  </cellXfs>
  <cellStyles count="4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19"/>
    <cellStyle name="Обычный 2 2 2" xfId="32"/>
    <cellStyle name="Обычный 2 3" xfId="41"/>
    <cellStyle name="Обычный 2 4" xfId="44"/>
    <cellStyle name="Обычный 21" xfId="20"/>
    <cellStyle name="Обычный 21 2" xfId="33"/>
    <cellStyle name="Обычный 21 2 2" xfId="34"/>
    <cellStyle name="Обычный 21 3" xfId="38"/>
    <cellStyle name="Обычный 21 3 2" xfId="43"/>
    <cellStyle name="Обычный 21 3 2 2" xfId="42"/>
    <cellStyle name="Обычный 21 3 2 2 2" xfId="45"/>
    <cellStyle name="Обычный 4" xfId="35"/>
    <cellStyle name="Обычный 5 2" xfId="37"/>
    <cellStyle name="Обычный_АСЦ-ТУЛА" xfId="21"/>
    <cellStyle name="Обычный_Москва" xfId="22"/>
    <cellStyle name="Обычный_МР АСЦ - Тула№1-4" xfId="23"/>
    <cellStyle name="Обычный_расписания_с_АСЦ_по_форме_для_ПР_(1)" xfId="24"/>
    <cellStyle name="Обычный_расписания_с_АСЦ_по_форме_для_ПР_(1) 2" xfId="40"/>
    <cellStyle name="Обычный_расписания_с_АСЦ_по_форме_для_ПР_(1)_Новые маршруты ЕМС кольца 1" xfId="39"/>
    <cellStyle name="Обычный_Штатное с учетом режима3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Связанная ячейка" xfId="29" builtinId="24" customBuiltin="1"/>
    <cellStyle name="Текст предупреждения" xfId="30" builtinId="11" customBuiltin="1"/>
    <cellStyle name="Финансовый 2" xfId="36"/>
    <cellStyle name="Хороший" xfId="31" builtinId="26" customBuiltin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4"/>
  <sheetViews>
    <sheetView zoomScale="86" zoomScaleNormal="86" zoomScaleSheetLayoutView="75" zoomScalePageLayoutView="90" workbookViewId="0">
      <selection activeCell="F29" sqref="F29"/>
    </sheetView>
  </sheetViews>
  <sheetFormatPr defaultRowHeight="12.75" x14ac:dyDescent="0.2"/>
  <cols>
    <col min="1" max="5" width="12.7109375" style="14" customWidth="1"/>
    <col min="6" max="6" width="51.5703125" style="14" customWidth="1"/>
    <col min="7" max="10" width="12.7109375" style="14" customWidth="1"/>
    <col min="11" max="16384" width="9.140625" style="14"/>
  </cols>
  <sheetData>
    <row r="1" spans="1:17" ht="18.75" customHeight="1" x14ac:dyDescent="0.25">
      <c r="A1" s="369" t="s">
        <v>23</v>
      </c>
      <c r="B1" s="369"/>
      <c r="C1" s="369"/>
      <c r="D1" s="32"/>
      <c r="E1" s="370" t="s">
        <v>23</v>
      </c>
      <c r="F1" s="370"/>
      <c r="G1" s="371" t="s">
        <v>19</v>
      </c>
      <c r="H1" s="371"/>
      <c r="I1" s="371"/>
      <c r="J1" s="371"/>
    </row>
    <row r="2" spans="1:17" ht="69" customHeight="1" x14ac:dyDescent="0.25">
      <c r="A2" s="372" t="s">
        <v>26</v>
      </c>
      <c r="B2" s="372"/>
      <c r="C2" s="372"/>
      <c r="D2" s="32"/>
      <c r="E2" s="372" t="s">
        <v>29</v>
      </c>
      <c r="F2" s="372"/>
      <c r="G2" s="373" t="s">
        <v>20</v>
      </c>
      <c r="H2" s="373"/>
      <c r="I2" s="373"/>
      <c r="J2" s="373"/>
    </row>
    <row r="3" spans="1:17" ht="15" customHeight="1" x14ac:dyDescent="0.25">
      <c r="A3" s="374" t="s">
        <v>27</v>
      </c>
      <c r="B3" s="374"/>
      <c r="C3" s="374"/>
      <c r="D3" s="32"/>
      <c r="E3" s="32"/>
      <c r="F3" s="36" t="s">
        <v>24</v>
      </c>
      <c r="G3" s="375" t="s">
        <v>21</v>
      </c>
      <c r="H3" s="375"/>
      <c r="I3" s="375"/>
      <c r="J3" s="375"/>
    </row>
    <row r="4" spans="1:17" ht="15" customHeight="1" x14ac:dyDescent="0.25">
      <c r="A4" s="374" t="s">
        <v>28</v>
      </c>
      <c r="B4" s="374"/>
      <c r="C4" s="374"/>
      <c r="D4" s="32"/>
      <c r="E4" s="32"/>
      <c r="F4" s="36" t="s">
        <v>25</v>
      </c>
      <c r="G4" s="376" t="s">
        <v>22</v>
      </c>
      <c r="H4" s="376"/>
      <c r="I4" s="376"/>
      <c r="J4" s="376"/>
    </row>
    <row r="5" spans="1:17" ht="15.75" customHeight="1" x14ac:dyDescent="0.2">
      <c r="A5" s="377" t="s">
        <v>30</v>
      </c>
      <c r="B5" s="377"/>
      <c r="C5" s="377"/>
      <c r="D5" s="377"/>
      <c r="E5" s="377"/>
      <c r="F5" s="377"/>
      <c r="G5" s="377"/>
      <c r="H5" s="377"/>
      <c r="I5" s="377"/>
      <c r="J5" s="377"/>
    </row>
    <row r="6" spans="1:17" ht="9.75" customHeight="1" x14ac:dyDescent="0.2">
      <c r="A6" s="377"/>
      <c r="B6" s="377"/>
      <c r="C6" s="377"/>
      <c r="D6" s="377"/>
      <c r="E6" s="377"/>
      <c r="F6" s="377"/>
      <c r="G6" s="377"/>
      <c r="H6" s="377"/>
      <c r="I6" s="377"/>
      <c r="J6" s="377"/>
    </row>
    <row r="7" spans="1:17" ht="21" customHeight="1" x14ac:dyDescent="0.2">
      <c r="A7" s="377" t="s">
        <v>18</v>
      </c>
      <c r="B7" s="377"/>
      <c r="C7" s="377"/>
      <c r="D7" s="377"/>
      <c r="E7" s="377"/>
      <c r="F7" s="377"/>
      <c r="G7" s="377"/>
      <c r="H7" s="377"/>
      <c r="I7" s="377"/>
      <c r="J7" s="377"/>
    </row>
    <row r="8" spans="1:17" ht="13.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7" ht="13.5" customHeight="1" x14ac:dyDescent="0.2">
      <c r="A9" s="29"/>
      <c r="B9" s="29"/>
      <c r="C9" s="378" t="s">
        <v>32</v>
      </c>
      <c r="D9" s="378"/>
      <c r="E9" s="29"/>
      <c r="F9" s="29"/>
      <c r="G9" s="29"/>
      <c r="H9" s="29"/>
      <c r="I9" s="29"/>
      <c r="J9" s="29"/>
    </row>
    <row r="10" spans="1:17" ht="15.75" x14ac:dyDescent="0.25">
      <c r="A10" s="1"/>
      <c r="B10" s="1"/>
      <c r="C10" s="379" t="s">
        <v>33</v>
      </c>
      <c r="D10" s="379"/>
      <c r="E10" s="379"/>
      <c r="F10" s="379"/>
      <c r="G10" s="37"/>
      <c r="H10" s="37"/>
      <c r="I10" s="2"/>
      <c r="J10" s="1"/>
    </row>
    <row r="11" spans="1:17" s="13" customFormat="1" ht="12.75" customHeight="1" x14ac:dyDescent="0.25">
      <c r="A11" s="3"/>
      <c r="B11" s="3"/>
      <c r="C11" s="379" t="s">
        <v>34</v>
      </c>
      <c r="D11" s="379"/>
      <c r="E11" s="379"/>
      <c r="F11" s="379"/>
      <c r="G11" s="37"/>
      <c r="H11" s="37"/>
      <c r="I11" s="2"/>
      <c r="J11" s="2"/>
    </row>
    <row r="12" spans="1:17" s="13" customFormat="1" ht="15.75" x14ac:dyDescent="0.25">
      <c r="A12" s="3"/>
      <c r="B12" s="3"/>
      <c r="C12" s="379" t="s">
        <v>35</v>
      </c>
      <c r="D12" s="379"/>
      <c r="E12" s="379"/>
      <c r="F12" s="379"/>
      <c r="G12" s="379"/>
      <c r="H12" s="379"/>
      <c r="I12" s="2"/>
      <c r="J12" s="2"/>
    </row>
    <row r="13" spans="1:17" s="13" customFormat="1" ht="15.75" x14ac:dyDescent="0.25">
      <c r="A13" s="3"/>
      <c r="B13" s="3"/>
      <c r="C13" s="38" t="s">
        <v>0</v>
      </c>
      <c r="D13" s="38"/>
      <c r="E13" s="38"/>
      <c r="F13" s="38"/>
      <c r="G13" s="39">
        <f>SUM(E19:E24)*2</f>
        <v>2200</v>
      </c>
      <c r="H13" s="38" t="s">
        <v>1</v>
      </c>
      <c r="I13" s="3"/>
      <c r="J13" s="3"/>
    </row>
    <row r="14" spans="1:17" s="13" customFormat="1" ht="15.75" x14ac:dyDescent="0.25">
      <c r="A14" s="3"/>
      <c r="B14" s="3"/>
      <c r="C14" s="38" t="s">
        <v>2</v>
      </c>
      <c r="D14" s="38"/>
      <c r="E14" s="38"/>
      <c r="F14" s="38"/>
      <c r="G14" s="39">
        <v>10</v>
      </c>
      <c r="H14" s="38" t="s">
        <v>12</v>
      </c>
      <c r="I14" s="3"/>
      <c r="J14" s="3"/>
    </row>
    <row r="15" spans="1:17" ht="15.75" x14ac:dyDescent="0.25">
      <c r="A15" s="1"/>
      <c r="B15" s="1"/>
      <c r="C15" s="32" t="s">
        <v>36</v>
      </c>
      <c r="D15" s="32"/>
      <c r="E15" s="32"/>
      <c r="F15" s="32"/>
      <c r="G15" s="32"/>
      <c r="H15" s="32"/>
      <c r="I15" s="1"/>
      <c r="J15" s="1"/>
      <c r="K15" s="4"/>
      <c r="L15" s="4"/>
      <c r="M15" s="4"/>
      <c r="N15" s="4"/>
      <c r="O15" s="4"/>
      <c r="P15" s="4"/>
      <c r="Q15" s="4"/>
    </row>
    <row r="16" spans="1:17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</row>
    <row r="17" spans="1:17" ht="23.25" customHeight="1" x14ac:dyDescent="0.2">
      <c r="A17" s="380" t="s">
        <v>3</v>
      </c>
      <c r="B17" s="380"/>
      <c r="C17" s="380"/>
      <c r="D17" s="380"/>
      <c r="E17" s="380" t="s">
        <v>4</v>
      </c>
      <c r="F17" s="380" t="s">
        <v>5</v>
      </c>
      <c r="G17" s="382" t="s">
        <v>6</v>
      </c>
      <c r="H17" s="382"/>
      <c r="I17" s="382"/>
      <c r="J17" s="382"/>
      <c r="K17" s="5"/>
      <c r="L17" s="5"/>
      <c r="M17" s="5"/>
      <c r="N17" s="5"/>
      <c r="O17" s="5"/>
      <c r="P17" s="5"/>
      <c r="Q17" s="4"/>
    </row>
    <row r="18" spans="1:17" ht="45" customHeight="1" x14ac:dyDescent="0.2">
      <c r="A18" s="40" t="s">
        <v>7</v>
      </c>
      <c r="B18" s="40" t="s">
        <v>8</v>
      </c>
      <c r="C18" s="40" t="s">
        <v>9</v>
      </c>
      <c r="D18" s="40" t="s">
        <v>10</v>
      </c>
      <c r="E18" s="381"/>
      <c r="F18" s="382"/>
      <c r="G18" s="40" t="s">
        <v>11</v>
      </c>
      <c r="H18" s="40" t="s">
        <v>8</v>
      </c>
      <c r="I18" s="40" t="s">
        <v>9</v>
      </c>
      <c r="J18" s="40" t="s">
        <v>10</v>
      </c>
      <c r="K18" s="15"/>
      <c r="L18" s="15"/>
      <c r="M18" s="15"/>
      <c r="N18" s="5"/>
      <c r="O18" s="5"/>
      <c r="P18" s="15"/>
      <c r="Q18" s="4"/>
    </row>
    <row r="19" spans="1:17" ht="63.75" customHeight="1" x14ac:dyDescent="0.2">
      <c r="A19" s="41"/>
      <c r="B19" s="42">
        <v>0.1875</v>
      </c>
      <c r="C19" s="43">
        <v>3.472222222222222E-3</v>
      </c>
      <c r="D19" s="42">
        <f>B19+C19</f>
        <v>0.19097222222222221</v>
      </c>
      <c r="E19" s="44"/>
      <c r="F19" s="45" t="s">
        <v>37</v>
      </c>
      <c r="G19" s="41">
        <v>0.54166666666666663</v>
      </c>
      <c r="H19" s="42">
        <f>G19+J23</f>
        <v>2.5416666666666665</v>
      </c>
      <c r="I19" s="42">
        <v>4.1666666666666664E-2</v>
      </c>
      <c r="J19" s="42">
        <f>H19+I19</f>
        <v>2.583333333333333</v>
      </c>
    </row>
    <row r="20" spans="1:17" ht="50.25" customHeight="1" x14ac:dyDescent="0.2">
      <c r="A20" s="46">
        <v>6.9444444444444441E-3</v>
      </c>
      <c r="B20" s="47">
        <f>D19+A20</f>
        <v>0.19791666666666666</v>
      </c>
      <c r="C20" s="43">
        <v>2.0833333333333332E-2</v>
      </c>
      <c r="D20" s="47">
        <f>C20+B20</f>
        <v>0.21875</v>
      </c>
      <c r="E20" s="48"/>
      <c r="F20" s="45" t="s">
        <v>38</v>
      </c>
      <c r="G20" s="41"/>
      <c r="H20" s="42"/>
      <c r="I20" s="42"/>
      <c r="J20" s="42"/>
    </row>
    <row r="21" spans="1:17" ht="54.75" customHeight="1" x14ac:dyDescent="0.2">
      <c r="A21" s="46">
        <v>3.472222222222222E-3</v>
      </c>
      <c r="B21" s="47">
        <f>D20+A21</f>
        <v>0.22222222222222221</v>
      </c>
      <c r="C21" s="43">
        <v>2.0833333333333332E-2</v>
      </c>
      <c r="D21" s="47">
        <f>B21+C21</f>
        <v>0.24305555555555555</v>
      </c>
      <c r="E21" s="48"/>
      <c r="F21" s="45" t="s">
        <v>39</v>
      </c>
      <c r="G21" s="41"/>
      <c r="H21" s="42"/>
      <c r="I21" s="42"/>
      <c r="J21" s="42"/>
    </row>
    <row r="22" spans="1:17" ht="67.5" customHeight="1" x14ac:dyDescent="0.2">
      <c r="A22" s="46">
        <v>3.472222222222222E-3</v>
      </c>
      <c r="B22" s="47">
        <f>D21+A22</f>
        <v>0.24652777777777776</v>
      </c>
      <c r="C22" s="43">
        <v>1.3888888888888888E-2</v>
      </c>
      <c r="D22" s="47">
        <f>B22+C22</f>
        <v>0.26041666666666663</v>
      </c>
      <c r="E22" s="48"/>
      <c r="F22" s="45" t="s">
        <v>40</v>
      </c>
      <c r="G22" s="41"/>
      <c r="H22" s="42"/>
      <c r="I22" s="42"/>
      <c r="J22" s="42"/>
    </row>
    <row r="23" spans="1:17" ht="48" customHeight="1" x14ac:dyDescent="0.2">
      <c r="A23" s="41">
        <v>0.53125</v>
      </c>
      <c r="B23" s="42">
        <f>D22+A23</f>
        <v>0.79166666666666663</v>
      </c>
      <c r="C23" s="42">
        <v>4.1666666666666664E-2</v>
      </c>
      <c r="D23" s="42">
        <f>B23+C23</f>
        <v>0.83333333333333326</v>
      </c>
      <c r="E23" s="44">
        <v>540</v>
      </c>
      <c r="F23" s="49" t="s">
        <v>41</v>
      </c>
      <c r="G23" s="41">
        <v>0.5</v>
      </c>
      <c r="H23" s="42">
        <f>G23+J24</f>
        <v>1.9583333333333335</v>
      </c>
      <c r="I23" s="42">
        <v>4.1666666666666664E-2</v>
      </c>
      <c r="J23" s="42">
        <f>H23+I23</f>
        <v>2</v>
      </c>
    </row>
    <row r="24" spans="1:17" ht="52.5" customHeight="1" x14ac:dyDescent="0.2">
      <c r="A24" s="41">
        <v>0.54166666666666663</v>
      </c>
      <c r="B24" s="42">
        <f>D23+A24</f>
        <v>1.375</v>
      </c>
      <c r="C24" s="41">
        <v>4.1666666666666664E-2</v>
      </c>
      <c r="D24" s="42">
        <f>B24+C24</f>
        <v>1.4166666666666667</v>
      </c>
      <c r="E24" s="50">
        <v>560</v>
      </c>
      <c r="F24" s="51" t="s">
        <v>42</v>
      </c>
      <c r="G24" s="52"/>
      <c r="H24" s="42">
        <f>D24</f>
        <v>1.4166666666666667</v>
      </c>
      <c r="I24" s="41">
        <v>4.1666666666666664E-2</v>
      </c>
      <c r="J24" s="42">
        <f>H24+I24</f>
        <v>1.4583333333333335</v>
      </c>
    </row>
    <row r="25" spans="1:17" ht="15.75" x14ac:dyDescent="0.25">
      <c r="A25" s="53"/>
      <c r="B25" s="54"/>
      <c r="C25" s="54"/>
      <c r="D25" s="54"/>
      <c r="E25" s="55"/>
      <c r="F25" s="56"/>
      <c r="G25" s="53"/>
      <c r="H25" s="54"/>
      <c r="I25" s="33"/>
      <c r="J25" s="33"/>
    </row>
    <row r="26" spans="1:17" ht="15.75" x14ac:dyDescent="0.25">
      <c r="A26" s="383" t="s">
        <v>13</v>
      </c>
      <c r="B26" s="383"/>
      <c r="C26" s="57">
        <f>SUM(A19:A24,C19:C24,G19:G24,I19:I24)</f>
        <v>2.3958333333333326</v>
      </c>
      <c r="D26" s="54" t="s">
        <v>14</v>
      </c>
      <c r="E26" s="55"/>
      <c r="F26" s="56"/>
      <c r="G26" s="53"/>
      <c r="H26" s="54"/>
      <c r="I26" s="33"/>
      <c r="J26" s="33"/>
    </row>
    <row r="27" spans="1:17" ht="15.75" x14ac:dyDescent="0.25">
      <c r="A27" s="383" t="s">
        <v>15</v>
      </c>
      <c r="B27" s="383"/>
      <c r="C27" s="57">
        <f>SUM(A19:A24,G19:G24)</f>
        <v>2.1284722222222219</v>
      </c>
      <c r="D27" s="54" t="s">
        <v>14</v>
      </c>
      <c r="E27" s="55"/>
      <c r="F27" s="56"/>
      <c r="G27" s="53"/>
      <c r="H27" s="54"/>
      <c r="I27" s="33"/>
      <c r="J27" s="33"/>
    </row>
    <row r="28" spans="1:17" ht="15.75" x14ac:dyDescent="0.25">
      <c r="A28" s="383" t="s">
        <v>16</v>
      </c>
      <c r="B28" s="383"/>
      <c r="C28" s="57">
        <f>I19+I23+C19+C23+C24</f>
        <v>0.17013888888888887</v>
      </c>
      <c r="D28" s="54" t="s">
        <v>14</v>
      </c>
      <c r="E28" s="55"/>
      <c r="F28" s="56"/>
      <c r="G28" s="53"/>
      <c r="H28" s="54"/>
      <c r="I28" s="33"/>
      <c r="J28" s="33"/>
    </row>
    <row r="29" spans="1:17" ht="15.75" x14ac:dyDescent="0.25">
      <c r="A29" s="383"/>
      <c r="B29" s="383"/>
      <c r="C29" s="57"/>
      <c r="D29" s="54"/>
      <c r="E29" s="55"/>
      <c r="F29" s="56"/>
      <c r="G29" s="53"/>
      <c r="H29" s="54"/>
      <c r="I29" s="33"/>
      <c r="J29" s="33"/>
    </row>
    <row r="30" spans="1:17" ht="17.25" customHeight="1" x14ac:dyDescent="0.25">
      <c r="A30" s="384"/>
      <c r="B30" s="384"/>
      <c r="C30" s="58"/>
      <c r="D30" s="385" t="s">
        <v>31</v>
      </c>
      <c r="E30" s="385"/>
      <c r="F30" s="385"/>
      <c r="G30" s="385"/>
      <c r="H30" s="385"/>
      <c r="I30" s="8"/>
      <c r="J30" s="9"/>
    </row>
    <row r="31" spans="1:17" s="32" customFormat="1" ht="15" customHeight="1" x14ac:dyDescent="0.25">
      <c r="A31" s="21"/>
      <c r="B31" s="21"/>
      <c r="C31" s="21"/>
      <c r="D31" s="21"/>
      <c r="E31" s="22"/>
      <c r="F31" s="22"/>
      <c r="G31" s="30"/>
      <c r="H31" s="31"/>
      <c r="I31" s="22"/>
      <c r="J31" s="22"/>
    </row>
    <row r="32" spans="1:17" s="32" customFormat="1" ht="15" customHeight="1" x14ac:dyDescent="0.25">
      <c r="A32" s="21"/>
      <c r="B32" s="21"/>
      <c r="C32" s="21"/>
      <c r="D32" s="21"/>
      <c r="E32" s="22"/>
      <c r="F32" s="22"/>
      <c r="G32" s="30"/>
      <c r="H32" s="31"/>
      <c r="I32" s="22"/>
      <c r="J32" s="22"/>
    </row>
    <row r="33" spans="1:10" ht="15" customHeight="1" x14ac:dyDescent="0.25">
      <c r="A33" s="21"/>
      <c r="B33" s="17"/>
      <c r="C33" s="7"/>
      <c r="D33" s="8"/>
      <c r="E33" s="8"/>
      <c r="F33" s="19"/>
      <c r="G33" s="8"/>
      <c r="H33" s="8"/>
      <c r="I33" s="22"/>
      <c r="J33" s="8"/>
    </row>
    <row r="34" spans="1:10" ht="15" customHeight="1" x14ac:dyDescent="0.25">
      <c r="A34" s="21"/>
      <c r="B34" s="17"/>
      <c r="C34" s="7"/>
      <c r="D34" s="8"/>
      <c r="E34" s="8"/>
      <c r="F34" s="19"/>
      <c r="G34" s="8"/>
      <c r="H34" s="8"/>
      <c r="I34" s="22"/>
      <c r="J34" s="8"/>
    </row>
    <row r="35" spans="1:10" ht="15.75" x14ac:dyDescent="0.25">
      <c r="A35" s="21"/>
      <c r="B35" s="17"/>
      <c r="C35" s="7"/>
      <c r="D35" s="8"/>
      <c r="E35" s="8"/>
      <c r="F35" s="23"/>
      <c r="G35" s="8"/>
      <c r="H35" s="8"/>
      <c r="I35" s="22"/>
      <c r="J35" s="8"/>
    </row>
    <row r="36" spans="1:10" ht="15.75" x14ac:dyDescent="0.25">
      <c r="A36" s="21"/>
      <c r="B36" s="17"/>
      <c r="C36" s="7"/>
      <c r="D36" s="8"/>
      <c r="E36" s="8"/>
      <c r="F36" s="23"/>
      <c r="G36" s="8"/>
      <c r="H36" s="8"/>
      <c r="I36" s="22"/>
      <c r="J36" s="8"/>
    </row>
    <row r="37" spans="1:10" ht="15.75" x14ac:dyDescent="0.25">
      <c r="A37" s="21"/>
      <c r="B37" s="6"/>
      <c r="C37" s="7"/>
      <c r="D37" s="8"/>
      <c r="E37" s="8"/>
      <c r="F37" s="19"/>
      <c r="G37" s="8"/>
      <c r="H37" s="8"/>
      <c r="I37" s="22"/>
      <c r="J37" s="12"/>
    </row>
    <row r="38" spans="1:10" ht="15.75" x14ac:dyDescent="0.25">
      <c r="A38" s="16"/>
      <c r="B38" s="17"/>
      <c r="C38" s="18"/>
      <c r="D38" s="8"/>
      <c r="E38" s="8"/>
      <c r="F38" s="19"/>
      <c r="G38" s="10"/>
      <c r="H38" s="11"/>
      <c r="I38" s="20"/>
      <c r="J38" s="8"/>
    </row>
    <row r="39" spans="1:10" ht="15.75" x14ac:dyDescent="0.25">
      <c r="A39" s="21"/>
      <c r="B39" s="17"/>
      <c r="C39" s="7"/>
      <c r="D39" s="8"/>
      <c r="E39" s="8"/>
      <c r="F39" s="19"/>
      <c r="G39" s="8"/>
      <c r="H39" s="8"/>
      <c r="I39" s="22"/>
      <c r="J39" s="8"/>
    </row>
    <row r="40" spans="1:10" ht="15.75" x14ac:dyDescent="0.25">
      <c r="A40" s="21"/>
      <c r="B40" s="17"/>
      <c r="C40" s="7"/>
      <c r="D40" s="8"/>
      <c r="E40" s="8"/>
      <c r="F40" s="23"/>
      <c r="G40" s="8"/>
      <c r="H40" s="8"/>
      <c r="I40" s="22"/>
      <c r="J40" s="8"/>
    </row>
    <row r="41" spans="1:10" ht="15.75" x14ac:dyDescent="0.25">
      <c r="A41" s="21"/>
      <c r="B41" s="6"/>
      <c r="C41" s="7"/>
      <c r="D41" s="8"/>
      <c r="E41" s="8"/>
      <c r="F41" s="19"/>
      <c r="G41" s="8"/>
      <c r="H41" s="8"/>
      <c r="I41" s="22"/>
      <c r="J41" s="12"/>
    </row>
    <row r="42" spans="1:10" ht="15.75" x14ac:dyDescent="0.2">
      <c r="A42" s="24"/>
      <c r="B42" s="25"/>
      <c r="C42" s="25"/>
      <c r="D42" s="25"/>
      <c r="E42" s="25"/>
      <c r="F42" s="25"/>
      <c r="G42" s="26"/>
      <c r="H42" s="26"/>
      <c r="I42" s="24"/>
      <c r="J42" s="24"/>
    </row>
    <row r="43" spans="1:10" ht="15.75" x14ac:dyDescent="0.25">
      <c r="A43" s="16"/>
      <c r="B43" s="27"/>
      <c r="C43" s="27"/>
      <c r="D43" s="27"/>
      <c r="E43" s="27"/>
      <c r="F43" s="28"/>
      <c r="G43" s="26"/>
      <c r="H43" s="26"/>
      <c r="I43" s="26"/>
      <c r="J43" s="24"/>
    </row>
    <row r="44" spans="1:10" ht="15.75" x14ac:dyDescent="0.25">
      <c r="A44" s="16"/>
      <c r="B44" s="27"/>
      <c r="C44" s="27"/>
      <c r="D44" s="27"/>
      <c r="E44" s="27"/>
      <c r="F44" s="25"/>
      <c r="G44" s="26"/>
      <c r="H44" s="26"/>
      <c r="I44" s="26"/>
      <c r="J44" s="24"/>
    </row>
  </sheetData>
  <mergeCells count="26">
    <mergeCell ref="A27:B27"/>
    <mergeCell ref="A28:B28"/>
    <mergeCell ref="A29:B29"/>
    <mergeCell ref="A30:B30"/>
    <mergeCell ref="D30:H30"/>
    <mergeCell ref="A17:D17"/>
    <mergeCell ref="E17:E18"/>
    <mergeCell ref="F17:F18"/>
    <mergeCell ref="G17:J17"/>
    <mergeCell ref="A26:B26"/>
    <mergeCell ref="A7:J7"/>
    <mergeCell ref="C9:D9"/>
    <mergeCell ref="C10:F10"/>
    <mergeCell ref="C11:F11"/>
    <mergeCell ref="C12:H12"/>
    <mergeCell ref="A3:C3"/>
    <mergeCell ref="G3:J3"/>
    <mergeCell ref="A4:C4"/>
    <mergeCell ref="G4:J4"/>
    <mergeCell ref="A5:J6"/>
    <mergeCell ref="A1:C1"/>
    <mergeCell ref="E1:F1"/>
    <mergeCell ref="G1:J1"/>
    <mergeCell ref="A2:C2"/>
    <mergeCell ref="E2:F2"/>
    <mergeCell ref="G2:J2"/>
  </mergeCells>
  <printOptions horizontalCentered="1" verticalCentered="1"/>
  <pageMargins left="0.19685039370078741" right="0.39370078740157483" top="0.32" bottom="0.11811023622047245" header="0.19685039370078741" footer="0.19685039370078741"/>
  <pageSetup paperSize="9" scale="67" orientation="landscape" horizontalDpi="240" verticalDpi="144" r:id="rId1"/>
  <headerFooter alignWithMargins="0"/>
  <rowBreaks count="1" manualBreakCount="1">
    <brk id="3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view="pageBreakPreview" zoomScale="87" zoomScaleNormal="70" zoomScaleSheetLayoutView="87" workbookViewId="0">
      <selection activeCell="B11" sqref="B11"/>
    </sheetView>
  </sheetViews>
  <sheetFormatPr defaultRowHeight="15.75" x14ac:dyDescent="0.25"/>
  <cols>
    <col min="1" max="1" width="40.42578125" style="250" customWidth="1"/>
    <col min="2" max="2" width="22.85546875" style="250" customWidth="1"/>
    <col min="3" max="3" width="41.7109375" style="250" customWidth="1"/>
    <col min="4" max="4" width="24.5703125" style="250" customWidth="1"/>
    <col min="5" max="5" width="11.42578125" style="250" customWidth="1"/>
    <col min="6" max="6" width="15.28515625" style="250" customWidth="1"/>
    <col min="7" max="7" width="11.7109375" style="250" customWidth="1"/>
    <col min="8" max="8" width="14.140625" style="250" customWidth="1"/>
    <col min="9" max="9" width="37.28515625" style="250" customWidth="1"/>
    <col min="10" max="16384" width="9.140625" style="250"/>
  </cols>
  <sheetData>
    <row r="1" spans="1:9" x14ac:dyDescent="0.25">
      <c r="A1" s="199" t="s">
        <v>23</v>
      </c>
      <c r="B1" s="199"/>
      <c r="C1" s="199" t="s">
        <v>23</v>
      </c>
      <c r="D1" s="200"/>
      <c r="E1" s="201"/>
      <c r="F1" s="201"/>
      <c r="G1" s="202"/>
      <c r="H1" s="101"/>
      <c r="I1" s="199" t="s">
        <v>19</v>
      </c>
    </row>
    <row r="2" spans="1:9" ht="47.25" x14ac:dyDescent="0.25">
      <c r="A2" s="174" t="s">
        <v>107</v>
      </c>
      <c r="B2" s="174"/>
      <c r="C2" s="247" t="s">
        <v>113</v>
      </c>
      <c r="D2" s="203"/>
      <c r="E2" s="204"/>
      <c r="F2" s="204"/>
      <c r="G2" s="204"/>
      <c r="H2" s="104"/>
      <c r="I2" s="177" t="s">
        <v>110</v>
      </c>
    </row>
    <row r="3" spans="1:9" x14ac:dyDescent="0.25">
      <c r="A3" s="175" t="s">
        <v>136</v>
      </c>
      <c r="B3" s="175"/>
      <c r="C3" s="248" t="s">
        <v>137</v>
      </c>
      <c r="D3" s="205"/>
      <c r="E3" s="206"/>
      <c r="F3" s="206"/>
      <c r="G3" s="206"/>
      <c r="H3" s="107"/>
      <c r="I3" s="178" t="s">
        <v>138</v>
      </c>
    </row>
    <row r="4" spans="1:9" x14ac:dyDescent="0.25">
      <c r="A4" s="225">
        <v>44729</v>
      </c>
      <c r="B4" s="207"/>
      <c r="C4" s="225">
        <f>A4</f>
        <v>44729</v>
      </c>
      <c r="D4" s="208"/>
      <c r="E4" s="208"/>
      <c r="F4" s="208"/>
      <c r="G4" s="208"/>
      <c r="H4" s="209"/>
      <c r="I4" s="210">
        <f>A4</f>
        <v>44729</v>
      </c>
    </row>
    <row r="5" spans="1:9" x14ac:dyDescent="0.25">
      <c r="A5" s="132"/>
      <c r="B5" s="132"/>
      <c r="C5" s="251"/>
      <c r="D5" s="251"/>
      <c r="E5" s="208"/>
      <c r="F5" s="208"/>
      <c r="G5" s="208"/>
      <c r="H5" s="252"/>
      <c r="I5" s="252"/>
    </row>
    <row r="6" spans="1:9" x14ac:dyDescent="0.25">
      <c r="A6" s="253"/>
      <c r="B6" s="253"/>
      <c r="C6" s="253"/>
      <c r="D6" s="253"/>
      <c r="E6" s="253"/>
      <c r="F6" s="253"/>
      <c r="G6" s="253"/>
      <c r="H6" s="253"/>
      <c r="I6" s="253"/>
    </row>
    <row r="7" spans="1:9" x14ac:dyDescent="0.25">
      <c r="A7" s="417" t="s">
        <v>71</v>
      </c>
      <c r="B7" s="417"/>
      <c r="C7" s="417"/>
      <c r="D7" s="417"/>
      <c r="E7" s="417"/>
      <c r="F7" s="417"/>
      <c r="G7" s="417"/>
      <c r="H7" s="417"/>
      <c r="I7" s="417"/>
    </row>
    <row r="8" spans="1:9" ht="20.25" customHeight="1" x14ac:dyDescent="0.25">
      <c r="A8" s="418" t="s">
        <v>135</v>
      </c>
      <c r="B8" s="418"/>
      <c r="C8" s="418"/>
      <c r="D8" s="418"/>
      <c r="E8" s="418"/>
      <c r="F8" s="418"/>
      <c r="G8" s="418"/>
      <c r="H8" s="418"/>
      <c r="I8" s="418"/>
    </row>
    <row r="9" spans="1:9" x14ac:dyDescent="0.25">
      <c r="A9" s="126" t="s">
        <v>75</v>
      </c>
      <c r="B9" s="231">
        <v>44730</v>
      </c>
      <c r="C9" s="129"/>
      <c r="D9" s="211"/>
      <c r="E9" s="211"/>
      <c r="F9" s="211"/>
      <c r="G9" s="211"/>
      <c r="H9" s="211"/>
      <c r="I9" s="212"/>
    </row>
    <row r="10" spans="1:9" x14ac:dyDescent="0.25">
      <c r="A10" s="122" t="s">
        <v>72</v>
      </c>
      <c r="B10" s="124" t="s">
        <v>73</v>
      </c>
      <c r="C10" s="124"/>
      <c r="D10" s="121"/>
      <c r="E10" s="121"/>
      <c r="F10" s="121"/>
      <c r="G10" s="123"/>
    </row>
    <row r="11" spans="1:9" x14ac:dyDescent="0.25">
      <c r="A11" s="122" t="s">
        <v>74</v>
      </c>
      <c r="B11" s="124" t="s">
        <v>156</v>
      </c>
      <c r="C11" s="124"/>
      <c r="D11" s="121"/>
      <c r="E11" s="121"/>
      <c r="F11" s="121"/>
      <c r="G11" s="123"/>
    </row>
    <row r="12" spans="1:9" x14ac:dyDescent="0.25">
      <c r="A12" s="126" t="s">
        <v>76</v>
      </c>
      <c r="B12" s="126" t="s">
        <v>77</v>
      </c>
      <c r="C12" s="126"/>
      <c r="D12" s="127"/>
      <c r="E12" s="127"/>
      <c r="F12" s="127"/>
      <c r="G12" s="127"/>
    </row>
    <row r="13" spans="1:9" x14ac:dyDescent="0.25">
      <c r="A13" s="126" t="s">
        <v>78</v>
      </c>
      <c r="B13" s="124" t="s">
        <v>140</v>
      </c>
      <c r="C13" s="124"/>
      <c r="D13" s="123"/>
      <c r="E13" s="123"/>
      <c r="F13" s="123"/>
      <c r="G13" s="123"/>
    </row>
    <row r="14" spans="1:9" x14ac:dyDescent="0.25">
      <c r="A14" s="126" t="s">
        <v>0</v>
      </c>
      <c r="B14" s="230">
        <f>SUM(D21:D23)</f>
        <v>2713</v>
      </c>
      <c r="C14" s="131"/>
      <c r="D14" s="214"/>
      <c r="E14" s="127"/>
      <c r="F14" s="127"/>
      <c r="G14" s="130"/>
    </row>
    <row r="15" spans="1:9" x14ac:dyDescent="0.25">
      <c r="A15" s="126" t="s">
        <v>80</v>
      </c>
      <c r="B15" s="124" t="s">
        <v>141</v>
      </c>
      <c r="C15" s="124"/>
      <c r="D15" s="127"/>
      <c r="E15" s="127"/>
      <c r="F15" s="127"/>
      <c r="G15" s="123"/>
    </row>
    <row r="16" spans="1:9" x14ac:dyDescent="0.25">
      <c r="A16" s="126" t="s">
        <v>81</v>
      </c>
      <c r="B16" s="133" t="s">
        <v>164</v>
      </c>
      <c r="C16" s="133"/>
      <c r="D16" s="127"/>
      <c r="E16" s="127"/>
      <c r="F16" s="127"/>
      <c r="G16" s="132"/>
    </row>
    <row r="17" spans="1:9" x14ac:dyDescent="0.25">
      <c r="A17" s="125" t="s">
        <v>142</v>
      </c>
      <c r="B17" s="125" t="s">
        <v>143</v>
      </c>
      <c r="C17" s="126"/>
      <c r="D17" s="125"/>
      <c r="E17" s="125"/>
      <c r="F17" s="125"/>
      <c r="G17" s="125"/>
      <c r="H17" s="125"/>
      <c r="I17" s="126"/>
    </row>
    <row r="18" spans="1:9" ht="15.75" customHeight="1" x14ac:dyDescent="0.25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9" ht="31.5" x14ac:dyDescent="0.25">
      <c r="A19" s="412"/>
      <c r="B19" s="416"/>
      <c r="C19" s="412"/>
      <c r="D19" s="413"/>
      <c r="E19" s="249" t="s">
        <v>160</v>
      </c>
      <c r="F19" s="249" t="s">
        <v>161</v>
      </c>
      <c r="G19" s="249" t="s">
        <v>162</v>
      </c>
      <c r="H19" s="249" t="s">
        <v>163</v>
      </c>
      <c r="I19" s="412"/>
    </row>
    <row r="20" spans="1:9" s="254" customFormat="1" ht="31.5" x14ac:dyDescent="0.25">
      <c r="A20" s="215" t="s">
        <v>144</v>
      </c>
      <c r="B20" s="229" t="s">
        <v>148</v>
      </c>
      <c r="C20" s="216" t="s">
        <v>86</v>
      </c>
      <c r="D20" s="217"/>
      <c r="E20" s="218"/>
      <c r="F20" s="219">
        <v>0.41666666666666669</v>
      </c>
      <c r="G20" s="219">
        <v>0.25</v>
      </c>
      <c r="H20" s="219">
        <f>F20+G20</f>
        <v>0.66666666666666674</v>
      </c>
      <c r="I20" s="220" t="s">
        <v>158</v>
      </c>
    </row>
    <row r="21" spans="1:9" ht="47.25" x14ac:dyDescent="0.25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1.7083333333333335</v>
      </c>
      <c r="G21" s="219">
        <v>0.125</v>
      </c>
      <c r="H21" s="137">
        <f>F21+G21</f>
        <v>1.8333333333333335</v>
      </c>
      <c r="I21" s="222" t="s">
        <v>159</v>
      </c>
    </row>
    <row r="22" spans="1:9" x14ac:dyDescent="0.25">
      <c r="A22" s="215" t="s">
        <v>146</v>
      </c>
      <c r="B22" s="229" t="s">
        <v>153</v>
      </c>
      <c r="C22" s="135" t="s">
        <v>147</v>
      </c>
      <c r="D22" s="141">
        <v>286</v>
      </c>
      <c r="E22" s="156">
        <v>0.25</v>
      </c>
      <c r="F22" s="219">
        <f>H21+E22</f>
        <v>2.0833333333333335</v>
      </c>
      <c r="G22" s="137">
        <v>0.16666666666666666</v>
      </c>
      <c r="H22" s="137">
        <f>F22+G22</f>
        <v>2.25</v>
      </c>
      <c r="I22" s="85" t="s">
        <v>121</v>
      </c>
    </row>
    <row r="23" spans="1:9" ht="31.5" x14ac:dyDescent="0.25">
      <c r="A23" s="215" t="s">
        <v>145</v>
      </c>
      <c r="B23" s="229" t="s">
        <v>148</v>
      </c>
      <c r="C23" s="216" t="s">
        <v>86</v>
      </c>
      <c r="D23" s="221">
        <v>1318</v>
      </c>
      <c r="E23" s="218">
        <v>1.75</v>
      </c>
      <c r="F23" s="219">
        <f>H22+E23</f>
        <v>4</v>
      </c>
      <c r="G23" s="219">
        <v>4.1666666666666664E-2</v>
      </c>
      <c r="H23" s="219">
        <f>F23+G23</f>
        <v>4.041666666666667</v>
      </c>
      <c r="I23" s="222" t="s">
        <v>159</v>
      </c>
    </row>
    <row r="24" spans="1:9" x14ac:dyDescent="0.25">
      <c r="A24" s="142"/>
      <c r="B24" s="142"/>
      <c r="C24" s="143"/>
      <c r="D24" s="144"/>
      <c r="E24" s="144"/>
      <c r="F24" s="145"/>
      <c r="G24" s="146"/>
      <c r="H24" s="146"/>
      <c r="I24" s="147"/>
    </row>
    <row r="25" spans="1:9" x14ac:dyDescent="0.25">
      <c r="A25" s="142" t="s">
        <v>90</v>
      </c>
      <c r="B25" s="228">
        <f>SUM(E21:E23,G20:G23)</f>
        <v>3.625</v>
      </c>
      <c r="C25" s="223" t="s">
        <v>151</v>
      </c>
      <c r="D25" s="144"/>
      <c r="E25" s="144"/>
      <c r="F25" s="145"/>
      <c r="G25" s="146"/>
      <c r="H25" s="146"/>
      <c r="I25" s="147"/>
    </row>
    <row r="26" spans="1:9" x14ac:dyDescent="0.25">
      <c r="A26" s="224" t="s">
        <v>91</v>
      </c>
      <c r="B26" s="227">
        <f>SUM(E21:E23)</f>
        <v>3.041666666666667</v>
      </c>
      <c r="C26" s="223" t="s">
        <v>151</v>
      </c>
      <c r="D26" s="151"/>
      <c r="E26" s="145"/>
      <c r="F26" s="144"/>
      <c r="G26" s="152" t="s">
        <v>92</v>
      </c>
      <c r="H26" s="152"/>
      <c r="I26" s="152"/>
    </row>
    <row r="27" spans="1:9" x14ac:dyDescent="0.25">
      <c r="A27" s="224" t="s">
        <v>149</v>
      </c>
      <c r="B27" s="227">
        <f>SUM(G20:G23)</f>
        <v>0.58333333333333326</v>
      </c>
      <c r="C27" s="223" t="s">
        <v>151</v>
      </c>
      <c r="D27" s="144"/>
      <c r="E27" s="144"/>
      <c r="F27" s="151"/>
      <c r="G27" s="146"/>
      <c r="H27" s="153"/>
      <c r="I27" s="147"/>
    </row>
    <row r="28" spans="1:9" x14ac:dyDescent="0.25">
      <c r="A28" s="125"/>
      <c r="B28" s="125"/>
      <c r="C28" s="125"/>
      <c r="D28" s="125"/>
      <c r="E28" s="125"/>
      <c r="F28" s="125"/>
      <c r="G28" s="125"/>
      <c r="H28" s="125"/>
      <c r="I28" s="125"/>
    </row>
    <row r="29" spans="1:9" x14ac:dyDescent="0.25">
      <c r="A29" s="245" t="s">
        <v>134</v>
      </c>
      <c r="B29" s="154"/>
      <c r="C29" s="246"/>
      <c r="D29" s="246"/>
      <c r="E29" s="246"/>
      <c r="F29" s="246"/>
      <c r="G29" s="246"/>
      <c r="H29" s="246"/>
      <c r="I29" s="154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.78740157480314965" right="0.39370078740157483" top="0" bottom="0" header="0" footer="0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view="pageBreakPreview" topLeftCell="A4" zoomScale="87" zoomScaleNormal="70" zoomScaleSheetLayoutView="87" workbookViewId="0">
      <selection activeCell="C15" sqref="C15"/>
    </sheetView>
  </sheetViews>
  <sheetFormatPr defaultRowHeight="15.75" x14ac:dyDescent="0.25"/>
  <cols>
    <col min="1" max="1" width="40.42578125" style="250" customWidth="1"/>
    <col min="2" max="2" width="22.85546875" style="250" customWidth="1"/>
    <col min="3" max="3" width="41.7109375" style="250" customWidth="1"/>
    <col min="4" max="4" width="24.5703125" style="250" customWidth="1"/>
    <col min="5" max="5" width="11.42578125" style="250" customWidth="1"/>
    <col min="6" max="6" width="15.28515625" style="250" customWidth="1"/>
    <col min="7" max="7" width="11.7109375" style="250" customWidth="1"/>
    <col min="8" max="8" width="14.140625" style="250" customWidth="1"/>
    <col min="9" max="9" width="37.28515625" style="250" customWidth="1"/>
    <col min="10" max="16384" width="9.140625" style="250"/>
  </cols>
  <sheetData>
    <row r="1" spans="1:9" x14ac:dyDescent="0.25">
      <c r="A1" s="199" t="s">
        <v>23</v>
      </c>
      <c r="B1" s="199"/>
      <c r="C1" s="199" t="s">
        <v>23</v>
      </c>
      <c r="D1" s="200"/>
      <c r="E1" s="201"/>
      <c r="F1" s="201"/>
      <c r="G1" s="202"/>
      <c r="H1" s="101"/>
      <c r="I1" s="199" t="s">
        <v>19</v>
      </c>
    </row>
    <row r="2" spans="1:9" ht="47.25" x14ac:dyDescent="0.25">
      <c r="A2" s="174" t="s">
        <v>107</v>
      </c>
      <c r="B2" s="174"/>
      <c r="C2" s="257" t="s">
        <v>113</v>
      </c>
      <c r="D2" s="203"/>
      <c r="E2" s="204"/>
      <c r="F2" s="204"/>
      <c r="G2" s="204"/>
      <c r="H2" s="104"/>
      <c r="I2" s="177" t="s">
        <v>110</v>
      </c>
    </row>
    <row r="3" spans="1:9" x14ac:dyDescent="0.25">
      <c r="A3" s="175" t="s">
        <v>136</v>
      </c>
      <c r="B3" s="175"/>
      <c r="C3" s="258" t="s">
        <v>137</v>
      </c>
      <c r="D3" s="205"/>
      <c r="E3" s="206"/>
      <c r="F3" s="206"/>
      <c r="G3" s="206"/>
      <c r="H3" s="107"/>
      <c r="I3" s="178" t="s">
        <v>138</v>
      </c>
    </row>
    <row r="4" spans="1:9" x14ac:dyDescent="0.25">
      <c r="A4" s="225">
        <f>B9</f>
        <v>44827</v>
      </c>
      <c r="B4" s="207"/>
      <c r="C4" s="225">
        <f>A4</f>
        <v>44827</v>
      </c>
      <c r="D4" s="208"/>
      <c r="E4" s="208"/>
      <c r="F4" s="208"/>
      <c r="G4" s="208"/>
      <c r="H4" s="209"/>
      <c r="I4" s="210">
        <f>A4</f>
        <v>44827</v>
      </c>
    </row>
    <row r="5" spans="1:9" x14ac:dyDescent="0.25">
      <c r="A5" s="132"/>
      <c r="B5" s="132"/>
      <c r="C5" s="251"/>
      <c r="D5" s="251"/>
      <c r="E5" s="208"/>
      <c r="F5" s="208"/>
      <c r="G5" s="208"/>
      <c r="H5" s="252"/>
      <c r="I5" s="252"/>
    </row>
    <row r="6" spans="1:9" x14ac:dyDescent="0.25">
      <c r="A6" s="253"/>
      <c r="B6" s="253"/>
      <c r="C6" s="253"/>
      <c r="D6" s="253"/>
      <c r="E6" s="253"/>
      <c r="F6" s="253"/>
      <c r="G6" s="253"/>
      <c r="H6" s="253"/>
      <c r="I6" s="253"/>
    </row>
    <row r="7" spans="1:9" x14ac:dyDescent="0.25">
      <c r="A7" s="417" t="s">
        <v>71</v>
      </c>
      <c r="B7" s="417"/>
      <c r="C7" s="417"/>
      <c r="D7" s="417"/>
      <c r="E7" s="417"/>
      <c r="F7" s="417"/>
      <c r="G7" s="417"/>
      <c r="H7" s="417"/>
      <c r="I7" s="417"/>
    </row>
    <row r="8" spans="1:9" ht="20.25" customHeight="1" x14ac:dyDescent="0.25">
      <c r="A8" s="418" t="s">
        <v>135</v>
      </c>
      <c r="B8" s="418"/>
      <c r="C8" s="418"/>
      <c r="D8" s="418"/>
      <c r="E8" s="418"/>
      <c r="F8" s="418"/>
      <c r="G8" s="418"/>
      <c r="H8" s="418"/>
      <c r="I8" s="418"/>
    </row>
    <row r="9" spans="1:9" x14ac:dyDescent="0.25">
      <c r="A9" s="126" t="s">
        <v>75</v>
      </c>
      <c r="B9" s="231">
        <v>44827</v>
      </c>
      <c r="C9" s="129"/>
      <c r="D9" s="211"/>
      <c r="E9" s="211"/>
      <c r="F9" s="211"/>
      <c r="G9" s="211"/>
      <c r="H9" s="211"/>
      <c r="I9" s="212"/>
    </row>
    <row r="10" spans="1:9" x14ac:dyDescent="0.25">
      <c r="A10" s="122" t="s">
        <v>72</v>
      </c>
      <c r="B10" s="124" t="s">
        <v>73</v>
      </c>
      <c r="C10" s="124"/>
      <c r="D10" s="121"/>
      <c r="E10" s="121"/>
      <c r="F10" s="121"/>
      <c r="G10" s="123"/>
    </row>
    <row r="11" spans="1:9" x14ac:dyDescent="0.25">
      <c r="A11" s="122" t="s">
        <v>74</v>
      </c>
      <c r="B11" s="124" t="s">
        <v>156</v>
      </c>
      <c r="C11" s="124"/>
      <c r="D11" s="121"/>
      <c r="E11" s="121"/>
      <c r="F11" s="121"/>
      <c r="G11" s="123"/>
    </row>
    <row r="12" spans="1:9" x14ac:dyDescent="0.25">
      <c r="A12" s="126" t="s">
        <v>76</v>
      </c>
      <c r="B12" s="126" t="s">
        <v>165</v>
      </c>
      <c r="C12" s="126"/>
      <c r="D12" s="127"/>
      <c r="E12" s="127"/>
      <c r="F12" s="127"/>
      <c r="G12" s="127"/>
    </row>
    <row r="13" spans="1:9" x14ac:dyDescent="0.25">
      <c r="A13" s="126" t="s">
        <v>78</v>
      </c>
      <c r="B13" s="124" t="s">
        <v>140</v>
      </c>
      <c r="C13" s="124"/>
      <c r="D13" s="123"/>
      <c r="E13" s="123"/>
      <c r="F13" s="123"/>
      <c r="G13" s="123"/>
    </row>
    <row r="14" spans="1:9" x14ac:dyDescent="0.25">
      <c r="A14" s="126" t="s">
        <v>0</v>
      </c>
      <c r="B14" s="230">
        <f>SUM(D21:D23)</f>
        <v>2713</v>
      </c>
      <c r="C14" s="131"/>
      <c r="D14" s="214"/>
      <c r="E14" s="127"/>
      <c r="F14" s="127"/>
      <c r="G14" s="130"/>
    </row>
    <row r="15" spans="1:9" x14ac:dyDescent="0.25">
      <c r="A15" s="126" t="s">
        <v>80</v>
      </c>
      <c r="B15" s="124" t="s">
        <v>141</v>
      </c>
      <c r="C15" s="124"/>
      <c r="D15" s="127"/>
      <c r="E15" s="127"/>
      <c r="F15" s="127"/>
      <c r="G15" s="123"/>
    </row>
    <row r="16" spans="1:9" x14ac:dyDescent="0.25">
      <c r="A16" s="126" t="s">
        <v>81</v>
      </c>
      <c r="B16" s="133" t="s">
        <v>164</v>
      </c>
      <c r="C16" s="133"/>
      <c r="D16" s="127"/>
      <c r="E16" s="127"/>
      <c r="F16" s="127"/>
      <c r="G16" s="132"/>
    </row>
    <row r="17" spans="1:9" x14ac:dyDescent="0.25">
      <c r="A17" s="125" t="s">
        <v>142</v>
      </c>
      <c r="B17" s="125" t="s">
        <v>143</v>
      </c>
      <c r="C17" s="126"/>
      <c r="D17" s="125"/>
      <c r="E17" s="125"/>
      <c r="F17" s="125"/>
      <c r="G17" s="125"/>
      <c r="H17" s="125"/>
      <c r="I17" s="126"/>
    </row>
    <row r="18" spans="1:9" ht="15.75" customHeight="1" x14ac:dyDescent="0.25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9" ht="31.5" x14ac:dyDescent="0.25">
      <c r="A19" s="412"/>
      <c r="B19" s="416"/>
      <c r="C19" s="412"/>
      <c r="D19" s="413"/>
      <c r="E19" s="249" t="s">
        <v>160</v>
      </c>
      <c r="F19" s="249" t="s">
        <v>161</v>
      </c>
      <c r="G19" s="249" t="s">
        <v>162</v>
      </c>
      <c r="H19" s="249" t="s">
        <v>163</v>
      </c>
      <c r="I19" s="412"/>
    </row>
    <row r="20" spans="1:9" s="254" customFormat="1" ht="31.5" x14ac:dyDescent="0.25">
      <c r="A20" s="215" t="s">
        <v>144</v>
      </c>
      <c r="B20" s="229" t="s">
        <v>148</v>
      </c>
      <c r="C20" s="216" t="s">
        <v>86</v>
      </c>
      <c r="D20" s="217"/>
      <c r="E20" s="218"/>
      <c r="F20" s="219">
        <v>0.41666666666666669</v>
      </c>
      <c r="G20" s="219">
        <v>0.25</v>
      </c>
      <c r="H20" s="219">
        <f>F20+G20</f>
        <v>0.66666666666666674</v>
      </c>
      <c r="I20" s="220" t="s">
        <v>158</v>
      </c>
    </row>
    <row r="21" spans="1:9" ht="47.25" x14ac:dyDescent="0.25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1.7083333333333335</v>
      </c>
      <c r="G21" s="219">
        <v>0.125</v>
      </c>
      <c r="H21" s="137">
        <f>F21+G21</f>
        <v>1.8333333333333335</v>
      </c>
      <c r="I21" s="222" t="s">
        <v>159</v>
      </c>
    </row>
    <row r="22" spans="1:9" x14ac:dyDescent="0.25">
      <c r="A22" s="215" t="s">
        <v>146</v>
      </c>
      <c r="B22" s="229" t="s">
        <v>153</v>
      </c>
      <c r="C22" s="135" t="s">
        <v>147</v>
      </c>
      <c r="D22" s="141">
        <v>286</v>
      </c>
      <c r="E22" s="156">
        <v>0.25</v>
      </c>
      <c r="F22" s="219">
        <f>H21+E22</f>
        <v>2.0833333333333335</v>
      </c>
      <c r="G22" s="137">
        <v>0.16666666666666666</v>
      </c>
      <c r="H22" s="137">
        <f>F22+G22</f>
        <v>2.25</v>
      </c>
      <c r="I22" s="85" t="s">
        <v>121</v>
      </c>
    </row>
    <row r="23" spans="1:9" ht="31.5" x14ac:dyDescent="0.25">
      <c r="A23" s="215" t="s">
        <v>145</v>
      </c>
      <c r="B23" s="229" t="s">
        <v>148</v>
      </c>
      <c r="C23" s="216" t="s">
        <v>86</v>
      </c>
      <c r="D23" s="221">
        <v>1318</v>
      </c>
      <c r="E23" s="218">
        <v>1.75</v>
      </c>
      <c r="F23" s="219">
        <f>H22+E23</f>
        <v>4</v>
      </c>
      <c r="G23" s="219">
        <v>4.1666666666666664E-2</v>
      </c>
      <c r="H23" s="219">
        <f>F23+G23</f>
        <v>4.041666666666667</v>
      </c>
      <c r="I23" s="222" t="s">
        <v>159</v>
      </c>
    </row>
    <row r="24" spans="1:9" x14ac:dyDescent="0.25">
      <c r="A24" s="142"/>
      <c r="B24" s="142"/>
      <c r="C24" s="143"/>
      <c r="D24" s="144"/>
      <c r="E24" s="144"/>
      <c r="F24" s="145"/>
      <c r="G24" s="146"/>
      <c r="H24" s="146"/>
      <c r="I24" s="147"/>
    </row>
    <row r="25" spans="1:9" x14ac:dyDescent="0.25">
      <c r="A25" s="142" t="s">
        <v>90</v>
      </c>
      <c r="B25" s="228">
        <f>SUM(E21:E23,G20:G23)</f>
        <v>3.625</v>
      </c>
      <c r="C25" s="223" t="s">
        <v>151</v>
      </c>
      <c r="D25" s="144"/>
      <c r="E25" s="144"/>
      <c r="F25" s="145"/>
      <c r="G25" s="146"/>
      <c r="H25" s="146"/>
      <c r="I25" s="147"/>
    </row>
    <row r="26" spans="1:9" x14ac:dyDescent="0.25">
      <c r="A26" s="224" t="s">
        <v>91</v>
      </c>
      <c r="B26" s="227">
        <f>SUM(E21:E23)</f>
        <v>3.041666666666667</v>
      </c>
      <c r="C26" s="223" t="s">
        <v>151</v>
      </c>
      <c r="D26" s="151"/>
      <c r="E26" s="145"/>
      <c r="F26" s="144"/>
      <c r="G26" s="152" t="s">
        <v>92</v>
      </c>
      <c r="H26" s="152"/>
      <c r="I26" s="152"/>
    </row>
    <row r="27" spans="1:9" x14ac:dyDescent="0.25">
      <c r="A27" s="224" t="s">
        <v>149</v>
      </c>
      <c r="B27" s="227">
        <f>SUM(G20:G23)</f>
        <v>0.58333333333333326</v>
      </c>
      <c r="C27" s="223" t="s">
        <v>151</v>
      </c>
      <c r="D27" s="144"/>
      <c r="E27" s="144"/>
      <c r="F27" s="151"/>
      <c r="G27" s="146"/>
      <c r="H27" s="153"/>
      <c r="I27" s="147"/>
    </row>
    <row r="28" spans="1:9" x14ac:dyDescent="0.25">
      <c r="A28" s="125"/>
      <c r="B28" s="125"/>
      <c r="C28" s="125"/>
      <c r="D28" s="125"/>
      <c r="E28" s="125"/>
      <c r="F28" s="125"/>
      <c r="G28" s="125"/>
      <c r="H28" s="125"/>
      <c r="I28" s="125"/>
    </row>
    <row r="29" spans="1:9" x14ac:dyDescent="0.25">
      <c r="A29" s="255" t="s">
        <v>134</v>
      </c>
      <c r="B29" s="154"/>
      <c r="C29" s="256"/>
      <c r="D29" s="256"/>
      <c r="E29" s="256"/>
      <c r="F29" s="256"/>
      <c r="G29" s="256"/>
      <c r="H29" s="256"/>
      <c r="I29" s="154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.78740157480314965" right="0.39370078740157483" top="0" bottom="0" header="0" footer="0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view="pageBreakPreview" zoomScale="80" zoomScaleNormal="80" zoomScaleSheetLayoutView="80" workbookViewId="0">
      <selection activeCell="A20" sqref="A20:I21"/>
    </sheetView>
  </sheetViews>
  <sheetFormatPr defaultRowHeight="15.75" x14ac:dyDescent="0.25"/>
  <cols>
    <col min="1" max="1" width="37.140625" style="340" customWidth="1"/>
    <col min="2" max="2" width="26.28515625" style="340" customWidth="1"/>
    <col min="3" max="3" width="44.5703125" style="340" customWidth="1"/>
    <col min="4" max="4" width="23.7109375" style="340" customWidth="1"/>
    <col min="5" max="7" width="11.7109375" style="340" customWidth="1"/>
    <col min="8" max="8" width="16.85546875" style="340" customWidth="1"/>
    <col min="9" max="9" width="41.5703125" style="340" customWidth="1"/>
    <col min="10" max="256" width="9.140625" style="340"/>
    <col min="257" max="257" width="37.140625" style="340" customWidth="1"/>
    <col min="258" max="258" width="26.28515625" style="340" customWidth="1"/>
    <col min="259" max="259" width="44.5703125" style="340" customWidth="1"/>
    <col min="260" max="260" width="23.7109375" style="340" customWidth="1"/>
    <col min="261" max="263" width="11.7109375" style="340" customWidth="1"/>
    <col min="264" max="264" width="16.85546875" style="340" customWidth="1"/>
    <col min="265" max="265" width="41.5703125" style="340" customWidth="1"/>
    <col min="266" max="512" width="9.140625" style="340"/>
    <col min="513" max="513" width="37.140625" style="340" customWidth="1"/>
    <col min="514" max="514" width="26.28515625" style="340" customWidth="1"/>
    <col min="515" max="515" width="44.5703125" style="340" customWidth="1"/>
    <col min="516" max="516" width="23.7109375" style="340" customWidth="1"/>
    <col min="517" max="519" width="11.7109375" style="340" customWidth="1"/>
    <col min="520" max="520" width="16.85546875" style="340" customWidth="1"/>
    <col min="521" max="521" width="41.5703125" style="340" customWidth="1"/>
    <col min="522" max="768" width="9.140625" style="340"/>
    <col min="769" max="769" width="37.140625" style="340" customWidth="1"/>
    <col min="770" max="770" width="26.28515625" style="340" customWidth="1"/>
    <col min="771" max="771" width="44.5703125" style="340" customWidth="1"/>
    <col min="772" max="772" width="23.7109375" style="340" customWidth="1"/>
    <col min="773" max="775" width="11.7109375" style="340" customWidth="1"/>
    <col min="776" max="776" width="16.85546875" style="340" customWidth="1"/>
    <col min="777" max="777" width="41.5703125" style="340" customWidth="1"/>
    <col min="778" max="1024" width="9.140625" style="340"/>
    <col min="1025" max="1025" width="37.140625" style="340" customWidth="1"/>
    <col min="1026" max="1026" width="26.28515625" style="340" customWidth="1"/>
    <col min="1027" max="1027" width="44.5703125" style="340" customWidth="1"/>
    <col min="1028" max="1028" width="23.7109375" style="340" customWidth="1"/>
    <col min="1029" max="1031" width="11.7109375" style="340" customWidth="1"/>
    <col min="1032" max="1032" width="16.85546875" style="340" customWidth="1"/>
    <col min="1033" max="1033" width="41.5703125" style="340" customWidth="1"/>
    <col min="1034" max="1280" width="9.140625" style="340"/>
    <col min="1281" max="1281" width="37.140625" style="340" customWidth="1"/>
    <col min="1282" max="1282" width="26.28515625" style="340" customWidth="1"/>
    <col min="1283" max="1283" width="44.5703125" style="340" customWidth="1"/>
    <col min="1284" max="1284" width="23.7109375" style="340" customWidth="1"/>
    <col min="1285" max="1287" width="11.7109375" style="340" customWidth="1"/>
    <col min="1288" max="1288" width="16.85546875" style="340" customWidth="1"/>
    <col min="1289" max="1289" width="41.5703125" style="340" customWidth="1"/>
    <col min="1290" max="1536" width="9.140625" style="340"/>
    <col min="1537" max="1537" width="37.140625" style="340" customWidth="1"/>
    <col min="1538" max="1538" width="26.28515625" style="340" customWidth="1"/>
    <col min="1539" max="1539" width="44.5703125" style="340" customWidth="1"/>
    <col min="1540" max="1540" width="23.7109375" style="340" customWidth="1"/>
    <col min="1541" max="1543" width="11.7109375" style="340" customWidth="1"/>
    <col min="1544" max="1544" width="16.85546875" style="340" customWidth="1"/>
    <col min="1545" max="1545" width="41.5703125" style="340" customWidth="1"/>
    <col min="1546" max="1792" width="9.140625" style="340"/>
    <col min="1793" max="1793" width="37.140625" style="340" customWidth="1"/>
    <col min="1794" max="1794" width="26.28515625" style="340" customWidth="1"/>
    <col min="1795" max="1795" width="44.5703125" style="340" customWidth="1"/>
    <col min="1796" max="1796" width="23.7109375" style="340" customWidth="1"/>
    <col min="1797" max="1799" width="11.7109375" style="340" customWidth="1"/>
    <col min="1800" max="1800" width="16.85546875" style="340" customWidth="1"/>
    <col min="1801" max="1801" width="41.5703125" style="340" customWidth="1"/>
    <col min="1802" max="2048" width="9.140625" style="340"/>
    <col min="2049" max="2049" width="37.140625" style="340" customWidth="1"/>
    <col min="2050" max="2050" width="26.28515625" style="340" customWidth="1"/>
    <col min="2051" max="2051" width="44.5703125" style="340" customWidth="1"/>
    <col min="2052" max="2052" width="23.7109375" style="340" customWidth="1"/>
    <col min="2053" max="2055" width="11.7109375" style="340" customWidth="1"/>
    <col min="2056" max="2056" width="16.85546875" style="340" customWidth="1"/>
    <col min="2057" max="2057" width="41.5703125" style="340" customWidth="1"/>
    <col min="2058" max="2304" width="9.140625" style="340"/>
    <col min="2305" max="2305" width="37.140625" style="340" customWidth="1"/>
    <col min="2306" max="2306" width="26.28515625" style="340" customWidth="1"/>
    <col min="2307" max="2307" width="44.5703125" style="340" customWidth="1"/>
    <col min="2308" max="2308" width="23.7109375" style="340" customWidth="1"/>
    <col min="2309" max="2311" width="11.7109375" style="340" customWidth="1"/>
    <col min="2312" max="2312" width="16.85546875" style="340" customWidth="1"/>
    <col min="2313" max="2313" width="41.5703125" style="340" customWidth="1"/>
    <col min="2314" max="2560" width="9.140625" style="340"/>
    <col min="2561" max="2561" width="37.140625" style="340" customWidth="1"/>
    <col min="2562" max="2562" width="26.28515625" style="340" customWidth="1"/>
    <col min="2563" max="2563" width="44.5703125" style="340" customWidth="1"/>
    <col min="2564" max="2564" width="23.7109375" style="340" customWidth="1"/>
    <col min="2565" max="2567" width="11.7109375" style="340" customWidth="1"/>
    <col min="2568" max="2568" width="16.85546875" style="340" customWidth="1"/>
    <col min="2569" max="2569" width="41.5703125" style="340" customWidth="1"/>
    <col min="2570" max="2816" width="9.140625" style="340"/>
    <col min="2817" max="2817" width="37.140625" style="340" customWidth="1"/>
    <col min="2818" max="2818" width="26.28515625" style="340" customWidth="1"/>
    <col min="2819" max="2819" width="44.5703125" style="340" customWidth="1"/>
    <col min="2820" max="2820" width="23.7109375" style="340" customWidth="1"/>
    <col min="2821" max="2823" width="11.7109375" style="340" customWidth="1"/>
    <col min="2824" max="2824" width="16.85546875" style="340" customWidth="1"/>
    <col min="2825" max="2825" width="41.5703125" style="340" customWidth="1"/>
    <col min="2826" max="3072" width="9.140625" style="340"/>
    <col min="3073" max="3073" width="37.140625" style="340" customWidth="1"/>
    <col min="3074" max="3074" width="26.28515625" style="340" customWidth="1"/>
    <col min="3075" max="3075" width="44.5703125" style="340" customWidth="1"/>
    <col min="3076" max="3076" width="23.7109375" style="340" customWidth="1"/>
    <col min="3077" max="3079" width="11.7109375" style="340" customWidth="1"/>
    <col min="3080" max="3080" width="16.85546875" style="340" customWidth="1"/>
    <col min="3081" max="3081" width="41.5703125" style="340" customWidth="1"/>
    <col min="3082" max="3328" width="9.140625" style="340"/>
    <col min="3329" max="3329" width="37.140625" style="340" customWidth="1"/>
    <col min="3330" max="3330" width="26.28515625" style="340" customWidth="1"/>
    <col min="3331" max="3331" width="44.5703125" style="340" customWidth="1"/>
    <col min="3332" max="3332" width="23.7109375" style="340" customWidth="1"/>
    <col min="3333" max="3335" width="11.7109375" style="340" customWidth="1"/>
    <col min="3336" max="3336" width="16.85546875" style="340" customWidth="1"/>
    <col min="3337" max="3337" width="41.5703125" style="340" customWidth="1"/>
    <col min="3338" max="3584" width="9.140625" style="340"/>
    <col min="3585" max="3585" width="37.140625" style="340" customWidth="1"/>
    <col min="3586" max="3586" width="26.28515625" style="340" customWidth="1"/>
    <col min="3587" max="3587" width="44.5703125" style="340" customWidth="1"/>
    <col min="3588" max="3588" width="23.7109375" style="340" customWidth="1"/>
    <col min="3589" max="3591" width="11.7109375" style="340" customWidth="1"/>
    <col min="3592" max="3592" width="16.85546875" style="340" customWidth="1"/>
    <col min="3593" max="3593" width="41.5703125" style="340" customWidth="1"/>
    <col min="3594" max="3840" width="9.140625" style="340"/>
    <col min="3841" max="3841" width="37.140625" style="340" customWidth="1"/>
    <col min="3842" max="3842" width="26.28515625" style="340" customWidth="1"/>
    <col min="3843" max="3843" width="44.5703125" style="340" customWidth="1"/>
    <col min="3844" max="3844" width="23.7109375" style="340" customWidth="1"/>
    <col min="3845" max="3847" width="11.7109375" style="340" customWidth="1"/>
    <col min="3848" max="3848" width="16.85546875" style="340" customWidth="1"/>
    <col min="3849" max="3849" width="41.5703125" style="340" customWidth="1"/>
    <col min="3850" max="4096" width="9.140625" style="340"/>
    <col min="4097" max="4097" width="37.140625" style="340" customWidth="1"/>
    <col min="4098" max="4098" width="26.28515625" style="340" customWidth="1"/>
    <col min="4099" max="4099" width="44.5703125" style="340" customWidth="1"/>
    <col min="4100" max="4100" width="23.7109375" style="340" customWidth="1"/>
    <col min="4101" max="4103" width="11.7109375" style="340" customWidth="1"/>
    <col min="4104" max="4104" width="16.85546875" style="340" customWidth="1"/>
    <col min="4105" max="4105" width="41.5703125" style="340" customWidth="1"/>
    <col min="4106" max="4352" width="9.140625" style="340"/>
    <col min="4353" max="4353" width="37.140625" style="340" customWidth="1"/>
    <col min="4354" max="4354" width="26.28515625" style="340" customWidth="1"/>
    <col min="4355" max="4355" width="44.5703125" style="340" customWidth="1"/>
    <col min="4356" max="4356" width="23.7109375" style="340" customWidth="1"/>
    <col min="4357" max="4359" width="11.7109375" style="340" customWidth="1"/>
    <col min="4360" max="4360" width="16.85546875" style="340" customWidth="1"/>
    <col min="4361" max="4361" width="41.5703125" style="340" customWidth="1"/>
    <col min="4362" max="4608" width="9.140625" style="340"/>
    <col min="4609" max="4609" width="37.140625" style="340" customWidth="1"/>
    <col min="4610" max="4610" width="26.28515625" style="340" customWidth="1"/>
    <col min="4611" max="4611" width="44.5703125" style="340" customWidth="1"/>
    <col min="4612" max="4612" width="23.7109375" style="340" customWidth="1"/>
    <col min="4613" max="4615" width="11.7109375" style="340" customWidth="1"/>
    <col min="4616" max="4616" width="16.85546875" style="340" customWidth="1"/>
    <col min="4617" max="4617" width="41.5703125" style="340" customWidth="1"/>
    <col min="4618" max="4864" width="9.140625" style="340"/>
    <col min="4865" max="4865" width="37.140625" style="340" customWidth="1"/>
    <col min="4866" max="4866" width="26.28515625" style="340" customWidth="1"/>
    <col min="4867" max="4867" width="44.5703125" style="340" customWidth="1"/>
    <col min="4868" max="4868" width="23.7109375" style="340" customWidth="1"/>
    <col min="4869" max="4871" width="11.7109375" style="340" customWidth="1"/>
    <col min="4872" max="4872" width="16.85546875" style="340" customWidth="1"/>
    <col min="4873" max="4873" width="41.5703125" style="340" customWidth="1"/>
    <col min="4874" max="5120" width="9.140625" style="340"/>
    <col min="5121" max="5121" width="37.140625" style="340" customWidth="1"/>
    <col min="5122" max="5122" width="26.28515625" style="340" customWidth="1"/>
    <col min="5123" max="5123" width="44.5703125" style="340" customWidth="1"/>
    <col min="5124" max="5124" width="23.7109375" style="340" customWidth="1"/>
    <col min="5125" max="5127" width="11.7109375" style="340" customWidth="1"/>
    <col min="5128" max="5128" width="16.85546875" style="340" customWidth="1"/>
    <col min="5129" max="5129" width="41.5703125" style="340" customWidth="1"/>
    <col min="5130" max="5376" width="9.140625" style="340"/>
    <col min="5377" max="5377" width="37.140625" style="340" customWidth="1"/>
    <col min="5378" max="5378" width="26.28515625" style="340" customWidth="1"/>
    <col min="5379" max="5379" width="44.5703125" style="340" customWidth="1"/>
    <col min="5380" max="5380" width="23.7109375" style="340" customWidth="1"/>
    <col min="5381" max="5383" width="11.7109375" style="340" customWidth="1"/>
    <col min="5384" max="5384" width="16.85546875" style="340" customWidth="1"/>
    <col min="5385" max="5385" width="41.5703125" style="340" customWidth="1"/>
    <col min="5386" max="5632" width="9.140625" style="340"/>
    <col min="5633" max="5633" width="37.140625" style="340" customWidth="1"/>
    <col min="5634" max="5634" width="26.28515625" style="340" customWidth="1"/>
    <col min="5635" max="5635" width="44.5703125" style="340" customWidth="1"/>
    <col min="5636" max="5636" width="23.7109375" style="340" customWidth="1"/>
    <col min="5637" max="5639" width="11.7109375" style="340" customWidth="1"/>
    <col min="5640" max="5640" width="16.85546875" style="340" customWidth="1"/>
    <col min="5641" max="5641" width="41.5703125" style="340" customWidth="1"/>
    <col min="5642" max="5888" width="9.140625" style="340"/>
    <col min="5889" max="5889" width="37.140625" style="340" customWidth="1"/>
    <col min="5890" max="5890" width="26.28515625" style="340" customWidth="1"/>
    <col min="5891" max="5891" width="44.5703125" style="340" customWidth="1"/>
    <col min="5892" max="5892" width="23.7109375" style="340" customWidth="1"/>
    <col min="5893" max="5895" width="11.7109375" style="340" customWidth="1"/>
    <col min="5896" max="5896" width="16.85546875" style="340" customWidth="1"/>
    <col min="5897" max="5897" width="41.5703125" style="340" customWidth="1"/>
    <col min="5898" max="6144" width="9.140625" style="340"/>
    <col min="6145" max="6145" width="37.140625" style="340" customWidth="1"/>
    <col min="6146" max="6146" width="26.28515625" style="340" customWidth="1"/>
    <col min="6147" max="6147" width="44.5703125" style="340" customWidth="1"/>
    <col min="6148" max="6148" width="23.7109375" style="340" customWidth="1"/>
    <col min="6149" max="6151" width="11.7109375" style="340" customWidth="1"/>
    <col min="6152" max="6152" width="16.85546875" style="340" customWidth="1"/>
    <col min="6153" max="6153" width="41.5703125" style="340" customWidth="1"/>
    <col min="6154" max="6400" width="9.140625" style="340"/>
    <col min="6401" max="6401" width="37.140625" style="340" customWidth="1"/>
    <col min="6402" max="6402" width="26.28515625" style="340" customWidth="1"/>
    <col min="6403" max="6403" width="44.5703125" style="340" customWidth="1"/>
    <col min="6404" max="6404" width="23.7109375" style="340" customWidth="1"/>
    <col min="6405" max="6407" width="11.7109375" style="340" customWidth="1"/>
    <col min="6408" max="6408" width="16.85546875" style="340" customWidth="1"/>
    <col min="6409" max="6409" width="41.5703125" style="340" customWidth="1"/>
    <col min="6410" max="6656" width="9.140625" style="340"/>
    <col min="6657" max="6657" width="37.140625" style="340" customWidth="1"/>
    <col min="6658" max="6658" width="26.28515625" style="340" customWidth="1"/>
    <col min="6659" max="6659" width="44.5703125" style="340" customWidth="1"/>
    <col min="6660" max="6660" width="23.7109375" style="340" customWidth="1"/>
    <col min="6661" max="6663" width="11.7109375" style="340" customWidth="1"/>
    <col min="6664" max="6664" width="16.85546875" style="340" customWidth="1"/>
    <col min="6665" max="6665" width="41.5703125" style="340" customWidth="1"/>
    <col min="6666" max="6912" width="9.140625" style="340"/>
    <col min="6913" max="6913" width="37.140625" style="340" customWidth="1"/>
    <col min="6914" max="6914" width="26.28515625" style="340" customWidth="1"/>
    <col min="6915" max="6915" width="44.5703125" style="340" customWidth="1"/>
    <col min="6916" max="6916" width="23.7109375" style="340" customWidth="1"/>
    <col min="6917" max="6919" width="11.7109375" style="340" customWidth="1"/>
    <col min="6920" max="6920" width="16.85546875" style="340" customWidth="1"/>
    <col min="6921" max="6921" width="41.5703125" style="340" customWidth="1"/>
    <col min="6922" max="7168" width="9.140625" style="340"/>
    <col min="7169" max="7169" width="37.140625" style="340" customWidth="1"/>
    <col min="7170" max="7170" width="26.28515625" style="340" customWidth="1"/>
    <col min="7171" max="7171" width="44.5703125" style="340" customWidth="1"/>
    <col min="7172" max="7172" width="23.7109375" style="340" customWidth="1"/>
    <col min="7173" max="7175" width="11.7109375" style="340" customWidth="1"/>
    <col min="7176" max="7176" width="16.85546875" style="340" customWidth="1"/>
    <col min="7177" max="7177" width="41.5703125" style="340" customWidth="1"/>
    <col min="7178" max="7424" width="9.140625" style="340"/>
    <col min="7425" max="7425" width="37.140625" style="340" customWidth="1"/>
    <col min="7426" max="7426" width="26.28515625" style="340" customWidth="1"/>
    <col min="7427" max="7427" width="44.5703125" style="340" customWidth="1"/>
    <col min="7428" max="7428" width="23.7109375" style="340" customWidth="1"/>
    <col min="7429" max="7431" width="11.7109375" style="340" customWidth="1"/>
    <col min="7432" max="7432" width="16.85546875" style="340" customWidth="1"/>
    <col min="7433" max="7433" width="41.5703125" style="340" customWidth="1"/>
    <col min="7434" max="7680" width="9.140625" style="340"/>
    <col min="7681" max="7681" width="37.140625" style="340" customWidth="1"/>
    <col min="7682" max="7682" width="26.28515625" style="340" customWidth="1"/>
    <col min="7683" max="7683" width="44.5703125" style="340" customWidth="1"/>
    <col min="7684" max="7684" width="23.7109375" style="340" customWidth="1"/>
    <col min="7685" max="7687" width="11.7109375" style="340" customWidth="1"/>
    <col min="7688" max="7688" width="16.85546875" style="340" customWidth="1"/>
    <col min="7689" max="7689" width="41.5703125" style="340" customWidth="1"/>
    <col min="7690" max="7936" width="9.140625" style="340"/>
    <col min="7937" max="7937" width="37.140625" style="340" customWidth="1"/>
    <col min="7938" max="7938" width="26.28515625" style="340" customWidth="1"/>
    <col min="7939" max="7939" width="44.5703125" style="340" customWidth="1"/>
    <col min="7940" max="7940" width="23.7109375" style="340" customWidth="1"/>
    <col min="7941" max="7943" width="11.7109375" style="340" customWidth="1"/>
    <col min="7944" max="7944" width="16.85546875" style="340" customWidth="1"/>
    <col min="7945" max="7945" width="41.5703125" style="340" customWidth="1"/>
    <col min="7946" max="8192" width="9.140625" style="340"/>
    <col min="8193" max="8193" width="37.140625" style="340" customWidth="1"/>
    <col min="8194" max="8194" width="26.28515625" style="340" customWidth="1"/>
    <col min="8195" max="8195" width="44.5703125" style="340" customWidth="1"/>
    <col min="8196" max="8196" width="23.7109375" style="340" customWidth="1"/>
    <col min="8197" max="8199" width="11.7109375" style="340" customWidth="1"/>
    <col min="8200" max="8200" width="16.85546875" style="340" customWidth="1"/>
    <col min="8201" max="8201" width="41.5703125" style="340" customWidth="1"/>
    <col min="8202" max="8448" width="9.140625" style="340"/>
    <col min="8449" max="8449" width="37.140625" style="340" customWidth="1"/>
    <col min="8450" max="8450" width="26.28515625" style="340" customWidth="1"/>
    <col min="8451" max="8451" width="44.5703125" style="340" customWidth="1"/>
    <col min="8452" max="8452" width="23.7109375" style="340" customWidth="1"/>
    <col min="8453" max="8455" width="11.7109375" style="340" customWidth="1"/>
    <col min="8456" max="8456" width="16.85546875" style="340" customWidth="1"/>
    <col min="8457" max="8457" width="41.5703125" style="340" customWidth="1"/>
    <col min="8458" max="8704" width="9.140625" style="340"/>
    <col min="8705" max="8705" width="37.140625" style="340" customWidth="1"/>
    <col min="8706" max="8706" width="26.28515625" style="340" customWidth="1"/>
    <col min="8707" max="8707" width="44.5703125" style="340" customWidth="1"/>
    <col min="8708" max="8708" width="23.7109375" style="340" customWidth="1"/>
    <col min="8709" max="8711" width="11.7109375" style="340" customWidth="1"/>
    <col min="8712" max="8712" width="16.85546875" style="340" customWidth="1"/>
    <col min="8713" max="8713" width="41.5703125" style="340" customWidth="1"/>
    <col min="8714" max="8960" width="9.140625" style="340"/>
    <col min="8961" max="8961" width="37.140625" style="340" customWidth="1"/>
    <col min="8962" max="8962" width="26.28515625" style="340" customWidth="1"/>
    <col min="8963" max="8963" width="44.5703125" style="340" customWidth="1"/>
    <col min="8964" max="8964" width="23.7109375" style="340" customWidth="1"/>
    <col min="8965" max="8967" width="11.7109375" style="340" customWidth="1"/>
    <col min="8968" max="8968" width="16.85546875" style="340" customWidth="1"/>
    <col min="8969" max="8969" width="41.5703125" style="340" customWidth="1"/>
    <col min="8970" max="9216" width="9.140625" style="340"/>
    <col min="9217" max="9217" width="37.140625" style="340" customWidth="1"/>
    <col min="9218" max="9218" width="26.28515625" style="340" customWidth="1"/>
    <col min="9219" max="9219" width="44.5703125" style="340" customWidth="1"/>
    <col min="9220" max="9220" width="23.7109375" style="340" customWidth="1"/>
    <col min="9221" max="9223" width="11.7109375" style="340" customWidth="1"/>
    <col min="9224" max="9224" width="16.85546875" style="340" customWidth="1"/>
    <col min="9225" max="9225" width="41.5703125" style="340" customWidth="1"/>
    <col min="9226" max="9472" width="9.140625" style="340"/>
    <col min="9473" max="9473" width="37.140625" style="340" customWidth="1"/>
    <col min="9474" max="9474" width="26.28515625" style="340" customWidth="1"/>
    <col min="9475" max="9475" width="44.5703125" style="340" customWidth="1"/>
    <col min="9476" max="9476" width="23.7109375" style="340" customWidth="1"/>
    <col min="9477" max="9479" width="11.7109375" style="340" customWidth="1"/>
    <col min="9480" max="9480" width="16.85546875" style="340" customWidth="1"/>
    <col min="9481" max="9481" width="41.5703125" style="340" customWidth="1"/>
    <col min="9482" max="9728" width="9.140625" style="340"/>
    <col min="9729" max="9729" width="37.140625" style="340" customWidth="1"/>
    <col min="9730" max="9730" width="26.28515625" style="340" customWidth="1"/>
    <col min="9731" max="9731" width="44.5703125" style="340" customWidth="1"/>
    <col min="9732" max="9732" width="23.7109375" style="340" customWidth="1"/>
    <col min="9733" max="9735" width="11.7109375" style="340" customWidth="1"/>
    <col min="9736" max="9736" width="16.85546875" style="340" customWidth="1"/>
    <col min="9737" max="9737" width="41.5703125" style="340" customWidth="1"/>
    <col min="9738" max="9984" width="9.140625" style="340"/>
    <col min="9985" max="9985" width="37.140625" style="340" customWidth="1"/>
    <col min="9986" max="9986" width="26.28515625" style="340" customWidth="1"/>
    <col min="9987" max="9987" width="44.5703125" style="340" customWidth="1"/>
    <col min="9988" max="9988" width="23.7109375" style="340" customWidth="1"/>
    <col min="9989" max="9991" width="11.7109375" style="340" customWidth="1"/>
    <col min="9992" max="9992" width="16.85546875" style="340" customWidth="1"/>
    <col min="9993" max="9993" width="41.5703125" style="340" customWidth="1"/>
    <col min="9994" max="10240" width="9.140625" style="340"/>
    <col min="10241" max="10241" width="37.140625" style="340" customWidth="1"/>
    <col min="10242" max="10242" width="26.28515625" style="340" customWidth="1"/>
    <col min="10243" max="10243" width="44.5703125" style="340" customWidth="1"/>
    <col min="10244" max="10244" width="23.7109375" style="340" customWidth="1"/>
    <col min="10245" max="10247" width="11.7109375" style="340" customWidth="1"/>
    <col min="10248" max="10248" width="16.85546875" style="340" customWidth="1"/>
    <col min="10249" max="10249" width="41.5703125" style="340" customWidth="1"/>
    <col min="10250" max="10496" width="9.140625" style="340"/>
    <col min="10497" max="10497" width="37.140625" style="340" customWidth="1"/>
    <col min="10498" max="10498" width="26.28515625" style="340" customWidth="1"/>
    <col min="10499" max="10499" width="44.5703125" style="340" customWidth="1"/>
    <col min="10500" max="10500" width="23.7109375" style="340" customWidth="1"/>
    <col min="10501" max="10503" width="11.7109375" style="340" customWidth="1"/>
    <col min="10504" max="10504" width="16.85546875" style="340" customWidth="1"/>
    <col min="10505" max="10505" width="41.5703125" style="340" customWidth="1"/>
    <col min="10506" max="10752" width="9.140625" style="340"/>
    <col min="10753" max="10753" width="37.140625" style="340" customWidth="1"/>
    <col min="10754" max="10754" width="26.28515625" style="340" customWidth="1"/>
    <col min="10755" max="10755" width="44.5703125" style="340" customWidth="1"/>
    <col min="10756" max="10756" width="23.7109375" style="340" customWidth="1"/>
    <col min="10757" max="10759" width="11.7109375" style="340" customWidth="1"/>
    <col min="10760" max="10760" width="16.85546875" style="340" customWidth="1"/>
    <col min="10761" max="10761" width="41.5703125" style="340" customWidth="1"/>
    <col min="10762" max="11008" width="9.140625" style="340"/>
    <col min="11009" max="11009" width="37.140625" style="340" customWidth="1"/>
    <col min="11010" max="11010" width="26.28515625" style="340" customWidth="1"/>
    <col min="11011" max="11011" width="44.5703125" style="340" customWidth="1"/>
    <col min="11012" max="11012" width="23.7109375" style="340" customWidth="1"/>
    <col min="11013" max="11015" width="11.7109375" style="340" customWidth="1"/>
    <col min="11016" max="11016" width="16.85546875" style="340" customWidth="1"/>
    <col min="11017" max="11017" width="41.5703125" style="340" customWidth="1"/>
    <col min="11018" max="11264" width="9.140625" style="340"/>
    <col min="11265" max="11265" width="37.140625" style="340" customWidth="1"/>
    <col min="11266" max="11266" width="26.28515625" style="340" customWidth="1"/>
    <col min="11267" max="11267" width="44.5703125" style="340" customWidth="1"/>
    <col min="11268" max="11268" width="23.7109375" style="340" customWidth="1"/>
    <col min="11269" max="11271" width="11.7109375" style="340" customWidth="1"/>
    <col min="11272" max="11272" width="16.85546875" style="340" customWidth="1"/>
    <col min="11273" max="11273" width="41.5703125" style="340" customWidth="1"/>
    <col min="11274" max="11520" width="9.140625" style="340"/>
    <col min="11521" max="11521" width="37.140625" style="340" customWidth="1"/>
    <col min="11522" max="11522" width="26.28515625" style="340" customWidth="1"/>
    <col min="11523" max="11523" width="44.5703125" style="340" customWidth="1"/>
    <col min="11524" max="11524" width="23.7109375" style="340" customWidth="1"/>
    <col min="11525" max="11527" width="11.7109375" style="340" customWidth="1"/>
    <col min="11528" max="11528" width="16.85546875" style="340" customWidth="1"/>
    <col min="11529" max="11529" width="41.5703125" style="340" customWidth="1"/>
    <col min="11530" max="11776" width="9.140625" style="340"/>
    <col min="11777" max="11777" width="37.140625" style="340" customWidth="1"/>
    <col min="11778" max="11778" width="26.28515625" style="340" customWidth="1"/>
    <col min="11779" max="11779" width="44.5703125" style="340" customWidth="1"/>
    <col min="11780" max="11780" width="23.7109375" style="340" customWidth="1"/>
    <col min="11781" max="11783" width="11.7109375" style="340" customWidth="1"/>
    <col min="11784" max="11784" width="16.85546875" style="340" customWidth="1"/>
    <col min="11785" max="11785" width="41.5703125" style="340" customWidth="1"/>
    <col min="11786" max="12032" width="9.140625" style="340"/>
    <col min="12033" max="12033" width="37.140625" style="340" customWidth="1"/>
    <col min="12034" max="12034" width="26.28515625" style="340" customWidth="1"/>
    <col min="12035" max="12035" width="44.5703125" style="340" customWidth="1"/>
    <col min="12036" max="12036" width="23.7109375" style="340" customWidth="1"/>
    <col min="12037" max="12039" width="11.7109375" style="340" customWidth="1"/>
    <col min="12040" max="12040" width="16.85546875" style="340" customWidth="1"/>
    <col min="12041" max="12041" width="41.5703125" style="340" customWidth="1"/>
    <col min="12042" max="12288" width="9.140625" style="340"/>
    <col min="12289" max="12289" width="37.140625" style="340" customWidth="1"/>
    <col min="12290" max="12290" width="26.28515625" style="340" customWidth="1"/>
    <col min="12291" max="12291" width="44.5703125" style="340" customWidth="1"/>
    <col min="12292" max="12292" width="23.7109375" style="340" customWidth="1"/>
    <col min="12293" max="12295" width="11.7109375" style="340" customWidth="1"/>
    <col min="12296" max="12296" width="16.85546875" style="340" customWidth="1"/>
    <col min="12297" max="12297" width="41.5703125" style="340" customWidth="1"/>
    <col min="12298" max="12544" width="9.140625" style="340"/>
    <col min="12545" max="12545" width="37.140625" style="340" customWidth="1"/>
    <col min="12546" max="12546" width="26.28515625" style="340" customWidth="1"/>
    <col min="12547" max="12547" width="44.5703125" style="340" customWidth="1"/>
    <col min="12548" max="12548" width="23.7109375" style="340" customWidth="1"/>
    <col min="12549" max="12551" width="11.7109375" style="340" customWidth="1"/>
    <col min="12552" max="12552" width="16.85546875" style="340" customWidth="1"/>
    <col min="12553" max="12553" width="41.5703125" style="340" customWidth="1"/>
    <col min="12554" max="12800" width="9.140625" style="340"/>
    <col min="12801" max="12801" width="37.140625" style="340" customWidth="1"/>
    <col min="12802" max="12802" width="26.28515625" style="340" customWidth="1"/>
    <col min="12803" max="12803" width="44.5703125" style="340" customWidth="1"/>
    <col min="12804" max="12804" width="23.7109375" style="340" customWidth="1"/>
    <col min="12805" max="12807" width="11.7109375" style="340" customWidth="1"/>
    <col min="12808" max="12808" width="16.85546875" style="340" customWidth="1"/>
    <col min="12809" max="12809" width="41.5703125" style="340" customWidth="1"/>
    <col min="12810" max="13056" width="9.140625" style="340"/>
    <col min="13057" max="13057" width="37.140625" style="340" customWidth="1"/>
    <col min="13058" max="13058" width="26.28515625" style="340" customWidth="1"/>
    <col min="13059" max="13059" width="44.5703125" style="340" customWidth="1"/>
    <col min="13060" max="13060" width="23.7109375" style="340" customWidth="1"/>
    <col min="13061" max="13063" width="11.7109375" style="340" customWidth="1"/>
    <col min="13064" max="13064" width="16.85546875" style="340" customWidth="1"/>
    <col min="13065" max="13065" width="41.5703125" style="340" customWidth="1"/>
    <col min="13066" max="13312" width="9.140625" style="340"/>
    <col min="13313" max="13313" width="37.140625" style="340" customWidth="1"/>
    <col min="13314" max="13314" width="26.28515625" style="340" customWidth="1"/>
    <col min="13315" max="13315" width="44.5703125" style="340" customWidth="1"/>
    <col min="13316" max="13316" width="23.7109375" style="340" customWidth="1"/>
    <col min="13317" max="13319" width="11.7109375" style="340" customWidth="1"/>
    <col min="13320" max="13320" width="16.85546875" style="340" customWidth="1"/>
    <col min="13321" max="13321" width="41.5703125" style="340" customWidth="1"/>
    <col min="13322" max="13568" width="9.140625" style="340"/>
    <col min="13569" max="13569" width="37.140625" style="340" customWidth="1"/>
    <col min="13570" max="13570" width="26.28515625" style="340" customWidth="1"/>
    <col min="13571" max="13571" width="44.5703125" style="340" customWidth="1"/>
    <col min="13572" max="13572" width="23.7109375" style="340" customWidth="1"/>
    <col min="13573" max="13575" width="11.7109375" style="340" customWidth="1"/>
    <col min="13576" max="13576" width="16.85546875" style="340" customWidth="1"/>
    <col min="13577" max="13577" width="41.5703125" style="340" customWidth="1"/>
    <col min="13578" max="13824" width="9.140625" style="340"/>
    <col min="13825" max="13825" width="37.140625" style="340" customWidth="1"/>
    <col min="13826" max="13826" width="26.28515625" style="340" customWidth="1"/>
    <col min="13827" max="13827" width="44.5703125" style="340" customWidth="1"/>
    <col min="13828" max="13828" width="23.7109375" style="340" customWidth="1"/>
    <col min="13829" max="13831" width="11.7109375" style="340" customWidth="1"/>
    <col min="13832" max="13832" width="16.85546875" style="340" customWidth="1"/>
    <col min="13833" max="13833" width="41.5703125" style="340" customWidth="1"/>
    <col min="13834" max="14080" width="9.140625" style="340"/>
    <col min="14081" max="14081" width="37.140625" style="340" customWidth="1"/>
    <col min="14082" max="14082" width="26.28515625" style="340" customWidth="1"/>
    <col min="14083" max="14083" width="44.5703125" style="340" customWidth="1"/>
    <col min="14084" max="14084" width="23.7109375" style="340" customWidth="1"/>
    <col min="14085" max="14087" width="11.7109375" style="340" customWidth="1"/>
    <col min="14088" max="14088" width="16.85546875" style="340" customWidth="1"/>
    <col min="14089" max="14089" width="41.5703125" style="340" customWidth="1"/>
    <col min="14090" max="14336" width="9.140625" style="340"/>
    <col min="14337" max="14337" width="37.140625" style="340" customWidth="1"/>
    <col min="14338" max="14338" width="26.28515625" style="340" customWidth="1"/>
    <col min="14339" max="14339" width="44.5703125" style="340" customWidth="1"/>
    <col min="14340" max="14340" width="23.7109375" style="340" customWidth="1"/>
    <col min="14341" max="14343" width="11.7109375" style="340" customWidth="1"/>
    <col min="14344" max="14344" width="16.85546875" style="340" customWidth="1"/>
    <col min="14345" max="14345" width="41.5703125" style="340" customWidth="1"/>
    <col min="14346" max="14592" width="9.140625" style="340"/>
    <col min="14593" max="14593" width="37.140625" style="340" customWidth="1"/>
    <col min="14594" max="14594" width="26.28515625" style="340" customWidth="1"/>
    <col min="14595" max="14595" width="44.5703125" style="340" customWidth="1"/>
    <col min="14596" max="14596" width="23.7109375" style="340" customWidth="1"/>
    <col min="14597" max="14599" width="11.7109375" style="340" customWidth="1"/>
    <col min="14600" max="14600" width="16.85546875" style="340" customWidth="1"/>
    <col min="14601" max="14601" width="41.5703125" style="340" customWidth="1"/>
    <col min="14602" max="14848" width="9.140625" style="340"/>
    <col min="14849" max="14849" width="37.140625" style="340" customWidth="1"/>
    <col min="14850" max="14850" width="26.28515625" style="340" customWidth="1"/>
    <col min="14851" max="14851" width="44.5703125" style="340" customWidth="1"/>
    <col min="14852" max="14852" width="23.7109375" style="340" customWidth="1"/>
    <col min="14853" max="14855" width="11.7109375" style="340" customWidth="1"/>
    <col min="14856" max="14856" width="16.85546875" style="340" customWidth="1"/>
    <col min="14857" max="14857" width="41.5703125" style="340" customWidth="1"/>
    <col min="14858" max="15104" width="9.140625" style="340"/>
    <col min="15105" max="15105" width="37.140625" style="340" customWidth="1"/>
    <col min="15106" max="15106" width="26.28515625" style="340" customWidth="1"/>
    <col min="15107" max="15107" width="44.5703125" style="340" customWidth="1"/>
    <col min="15108" max="15108" width="23.7109375" style="340" customWidth="1"/>
    <col min="15109" max="15111" width="11.7109375" style="340" customWidth="1"/>
    <col min="15112" max="15112" width="16.85546875" style="340" customWidth="1"/>
    <col min="15113" max="15113" width="41.5703125" style="340" customWidth="1"/>
    <col min="15114" max="15360" width="9.140625" style="340"/>
    <col min="15361" max="15361" width="37.140625" style="340" customWidth="1"/>
    <col min="15362" max="15362" width="26.28515625" style="340" customWidth="1"/>
    <col min="15363" max="15363" width="44.5703125" style="340" customWidth="1"/>
    <col min="15364" max="15364" width="23.7109375" style="340" customWidth="1"/>
    <col min="15365" max="15367" width="11.7109375" style="340" customWidth="1"/>
    <col min="15368" max="15368" width="16.85546875" style="340" customWidth="1"/>
    <col min="15369" max="15369" width="41.5703125" style="340" customWidth="1"/>
    <col min="15370" max="15616" width="9.140625" style="340"/>
    <col min="15617" max="15617" width="37.140625" style="340" customWidth="1"/>
    <col min="15618" max="15618" width="26.28515625" style="340" customWidth="1"/>
    <col min="15619" max="15619" width="44.5703125" style="340" customWidth="1"/>
    <col min="15620" max="15620" width="23.7109375" style="340" customWidth="1"/>
    <col min="15621" max="15623" width="11.7109375" style="340" customWidth="1"/>
    <col min="15624" max="15624" width="16.85546875" style="340" customWidth="1"/>
    <col min="15625" max="15625" width="41.5703125" style="340" customWidth="1"/>
    <col min="15626" max="15872" width="9.140625" style="340"/>
    <col min="15873" max="15873" width="37.140625" style="340" customWidth="1"/>
    <col min="15874" max="15874" width="26.28515625" style="340" customWidth="1"/>
    <col min="15875" max="15875" width="44.5703125" style="340" customWidth="1"/>
    <col min="15876" max="15876" width="23.7109375" style="340" customWidth="1"/>
    <col min="15877" max="15879" width="11.7109375" style="340" customWidth="1"/>
    <col min="15880" max="15880" width="16.85546875" style="340" customWidth="1"/>
    <col min="15881" max="15881" width="41.5703125" style="340" customWidth="1"/>
    <col min="15882" max="16128" width="9.140625" style="340"/>
    <col min="16129" max="16129" width="37.140625" style="340" customWidth="1"/>
    <col min="16130" max="16130" width="26.28515625" style="340" customWidth="1"/>
    <col min="16131" max="16131" width="44.5703125" style="340" customWidth="1"/>
    <col min="16132" max="16132" width="23.7109375" style="340" customWidth="1"/>
    <col min="16133" max="16135" width="11.7109375" style="340" customWidth="1"/>
    <col min="16136" max="16136" width="16.85546875" style="340" customWidth="1"/>
    <col min="16137" max="16137" width="41.5703125" style="340" customWidth="1"/>
    <col min="16138" max="16384" width="9.140625" style="340"/>
  </cols>
  <sheetData>
    <row r="1" spans="1:9" x14ac:dyDescent="0.25">
      <c r="A1" s="337" t="s">
        <v>23</v>
      </c>
      <c r="B1" s="337"/>
      <c r="C1" s="338" t="s">
        <v>23</v>
      </c>
      <c r="D1" s="338"/>
      <c r="E1" s="339"/>
      <c r="F1" s="339"/>
      <c r="G1" s="339"/>
      <c r="H1" s="339"/>
      <c r="I1" s="338" t="s">
        <v>19</v>
      </c>
    </row>
    <row r="2" spans="1:9" ht="47.25" x14ac:dyDescent="0.25">
      <c r="A2" s="333" t="s">
        <v>107</v>
      </c>
      <c r="B2" s="333"/>
      <c r="C2" s="333" t="s">
        <v>168</v>
      </c>
      <c r="D2" s="333"/>
      <c r="E2" s="333"/>
      <c r="F2" s="333"/>
      <c r="G2" s="333"/>
      <c r="H2" s="333"/>
      <c r="I2" s="177" t="s">
        <v>110</v>
      </c>
    </row>
    <row r="3" spans="1:9" x14ac:dyDescent="0.25">
      <c r="A3" s="334" t="s">
        <v>136</v>
      </c>
      <c r="B3" s="334"/>
      <c r="C3" s="334" t="s">
        <v>137</v>
      </c>
      <c r="D3" s="334"/>
      <c r="E3" s="341"/>
      <c r="F3" s="341"/>
      <c r="G3" s="341"/>
      <c r="H3" s="334"/>
      <c r="I3" s="178" t="s">
        <v>138</v>
      </c>
    </row>
    <row r="4" spans="1:9" x14ac:dyDescent="0.25">
      <c r="A4" s="279">
        <f>B9</f>
        <v>44855</v>
      </c>
      <c r="B4" s="334"/>
      <c r="C4" s="279">
        <f>A4</f>
        <v>44855</v>
      </c>
      <c r="D4" s="334"/>
      <c r="E4" s="341"/>
      <c r="F4" s="341"/>
      <c r="G4" s="341"/>
      <c r="H4" s="334"/>
      <c r="I4" s="342">
        <f>A4</f>
        <v>44855</v>
      </c>
    </row>
    <row r="5" spans="1:9" x14ac:dyDescent="0.25">
      <c r="A5" s="132"/>
      <c r="B5" s="132"/>
      <c r="C5" s="251"/>
      <c r="D5" s="251"/>
      <c r="E5" s="208"/>
      <c r="F5" s="208"/>
      <c r="G5" s="208"/>
      <c r="H5" s="343"/>
      <c r="I5" s="343"/>
    </row>
    <row r="6" spans="1:9" x14ac:dyDescent="0.25">
      <c r="A6" s="344"/>
      <c r="B6" s="344"/>
      <c r="C6" s="125"/>
      <c r="D6" s="125"/>
      <c r="E6" s="125"/>
      <c r="F6" s="125"/>
      <c r="G6" s="125"/>
      <c r="H6" s="125"/>
      <c r="I6" s="125"/>
    </row>
    <row r="7" spans="1:9" x14ac:dyDescent="0.25">
      <c r="A7" s="419" t="s">
        <v>71</v>
      </c>
      <c r="B7" s="419"/>
      <c r="C7" s="419"/>
      <c r="D7" s="419"/>
      <c r="E7" s="419"/>
      <c r="F7" s="419"/>
      <c r="G7" s="419"/>
      <c r="H7" s="419"/>
      <c r="I7" s="419"/>
    </row>
    <row r="8" spans="1:9" x14ac:dyDescent="0.25">
      <c r="A8" s="420" t="s">
        <v>202</v>
      </c>
      <c r="B8" s="420"/>
      <c r="C8" s="420"/>
      <c r="D8" s="420"/>
      <c r="E8" s="420"/>
      <c r="F8" s="420"/>
      <c r="G8" s="420"/>
      <c r="H8" s="420"/>
      <c r="I8" s="420"/>
    </row>
    <row r="9" spans="1:9" x14ac:dyDescent="0.25">
      <c r="A9" s="126" t="s">
        <v>75</v>
      </c>
      <c r="B9" s="345">
        <v>44855</v>
      </c>
      <c r="C9" s="346"/>
      <c r="D9" s="346"/>
      <c r="E9" s="346"/>
      <c r="F9" s="346"/>
      <c r="G9" s="346"/>
      <c r="H9" s="346"/>
      <c r="I9" s="347"/>
    </row>
    <row r="10" spans="1:9" x14ac:dyDescent="0.25">
      <c r="A10" s="122" t="s">
        <v>72</v>
      </c>
      <c r="B10" s="348" t="s">
        <v>169</v>
      </c>
      <c r="C10" s="122"/>
      <c r="D10" s="121"/>
      <c r="E10" s="121"/>
      <c r="F10" s="121"/>
      <c r="G10" s="121"/>
      <c r="H10" s="349"/>
      <c r="I10" s="348"/>
    </row>
    <row r="11" spans="1:9" x14ac:dyDescent="0.25">
      <c r="A11" s="122" t="s">
        <v>74</v>
      </c>
      <c r="B11" s="124" t="s">
        <v>203</v>
      </c>
      <c r="C11" s="122"/>
      <c r="D11" s="121"/>
      <c r="E11" s="121"/>
      <c r="F11" s="121"/>
      <c r="G11" s="121"/>
      <c r="H11" s="349"/>
      <c r="I11" s="348"/>
    </row>
    <row r="12" spans="1:9" x14ac:dyDescent="0.25">
      <c r="A12" s="126" t="s">
        <v>76</v>
      </c>
      <c r="B12" s="282" t="s">
        <v>166</v>
      </c>
      <c r="C12" s="126"/>
      <c r="D12" s="127"/>
      <c r="E12" s="127"/>
      <c r="F12" s="127"/>
      <c r="G12" s="127"/>
      <c r="H12" s="127"/>
      <c r="I12" s="126"/>
    </row>
    <row r="13" spans="1:9" x14ac:dyDescent="0.25">
      <c r="A13" s="126" t="s">
        <v>78</v>
      </c>
      <c r="B13" s="348" t="s">
        <v>79</v>
      </c>
      <c r="C13" s="126"/>
      <c r="D13" s="127"/>
      <c r="E13" s="349"/>
      <c r="F13" s="349"/>
      <c r="G13" s="349"/>
      <c r="H13" s="349"/>
      <c r="I13" s="348"/>
    </row>
    <row r="14" spans="1:9" x14ac:dyDescent="0.25">
      <c r="A14" s="126" t="s">
        <v>0</v>
      </c>
      <c r="B14" s="348">
        <f>SUM(D21:D21)</f>
        <v>1058</v>
      </c>
      <c r="C14" s="126"/>
      <c r="D14" s="127"/>
      <c r="E14" s="127"/>
      <c r="F14" s="127"/>
      <c r="G14" s="127"/>
      <c r="H14" s="350"/>
      <c r="I14" s="348"/>
    </row>
    <row r="15" spans="1:9" x14ac:dyDescent="0.25">
      <c r="A15" s="126" t="s">
        <v>80</v>
      </c>
      <c r="B15" s="351" t="s">
        <v>204</v>
      </c>
      <c r="C15" s="126"/>
      <c r="D15" s="127"/>
      <c r="E15" s="127"/>
      <c r="F15" s="127"/>
      <c r="G15" s="127"/>
      <c r="H15" s="349"/>
      <c r="I15" s="352"/>
    </row>
    <row r="16" spans="1:9" x14ac:dyDescent="0.25">
      <c r="A16" s="126" t="s">
        <v>81</v>
      </c>
      <c r="B16" s="133" t="s">
        <v>164</v>
      </c>
      <c r="C16" s="126"/>
      <c r="D16" s="127"/>
      <c r="E16" s="127"/>
      <c r="F16" s="127"/>
      <c r="G16" s="127"/>
      <c r="H16" s="132"/>
      <c r="I16" s="133"/>
    </row>
    <row r="17" spans="1:9" x14ac:dyDescent="0.25">
      <c r="A17" s="125" t="s">
        <v>142</v>
      </c>
      <c r="B17" s="125" t="s">
        <v>171</v>
      </c>
      <c r="C17" s="126"/>
      <c r="D17" s="125"/>
      <c r="E17" s="125"/>
      <c r="F17" s="125"/>
      <c r="G17" s="125"/>
      <c r="H17" s="125"/>
      <c r="I17" s="126"/>
    </row>
    <row r="18" spans="1:9" x14ac:dyDescent="0.25">
      <c r="A18" s="421" t="s">
        <v>5</v>
      </c>
      <c r="B18" s="421" t="s">
        <v>139</v>
      </c>
      <c r="C18" s="423" t="s">
        <v>82</v>
      </c>
      <c r="D18" s="421" t="s">
        <v>4</v>
      </c>
      <c r="E18" s="425" t="s">
        <v>185</v>
      </c>
      <c r="F18" s="426"/>
      <c r="G18" s="426"/>
      <c r="H18" s="427"/>
      <c r="I18" s="423" t="s">
        <v>84</v>
      </c>
    </row>
    <row r="19" spans="1:9" ht="31.5" x14ac:dyDescent="0.25">
      <c r="A19" s="422"/>
      <c r="B19" s="422"/>
      <c r="C19" s="424"/>
      <c r="D19" s="422"/>
      <c r="E19" s="295" t="s">
        <v>186</v>
      </c>
      <c r="F19" s="295" t="s">
        <v>187</v>
      </c>
      <c r="G19" s="293" t="s">
        <v>188</v>
      </c>
      <c r="H19" s="295" t="s">
        <v>189</v>
      </c>
      <c r="I19" s="424"/>
    </row>
    <row r="20" spans="1:9" ht="31.5" x14ac:dyDescent="0.25">
      <c r="A20" s="353" t="s">
        <v>205</v>
      </c>
      <c r="B20" s="354">
        <v>140960</v>
      </c>
      <c r="C20" s="355" t="s">
        <v>206</v>
      </c>
      <c r="D20" s="354"/>
      <c r="E20" s="356"/>
      <c r="F20" s="357">
        <v>0.25</v>
      </c>
      <c r="G20" s="357">
        <v>6.25E-2</v>
      </c>
      <c r="H20" s="320">
        <f>F20+G20</f>
        <v>0.3125</v>
      </c>
      <c r="I20" s="354" t="s">
        <v>158</v>
      </c>
    </row>
    <row r="21" spans="1:9" ht="31.5" x14ac:dyDescent="0.25">
      <c r="A21" s="358" t="s">
        <v>207</v>
      </c>
      <c r="B21" s="332">
        <v>344960</v>
      </c>
      <c r="C21" s="332" t="s">
        <v>208</v>
      </c>
      <c r="D21" s="354">
        <v>1058</v>
      </c>
      <c r="E21" s="359">
        <v>0.9375</v>
      </c>
      <c r="F21" s="357">
        <f>E21+H20</f>
        <v>1.25</v>
      </c>
      <c r="G21" s="357">
        <v>4.1666666666666664E-2</v>
      </c>
      <c r="H21" s="320">
        <f>F21+G21</f>
        <v>1.2916666666666667</v>
      </c>
      <c r="I21" s="354" t="s">
        <v>159</v>
      </c>
    </row>
    <row r="22" spans="1:9" x14ac:dyDescent="0.25">
      <c r="A22" s="142"/>
      <c r="B22" s="142"/>
      <c r="C22" s="143"/>
      <c r="D22" s="144"/>
      <c r="E22" s="144"/>
      <c r="F22" s="145"/>
      <c r="G22" s="146"/>
      <c r="H22" s="146"/>
      <c r="I22" s="147"/>
    </row>
    <row r="23" spans="1:9" x14ac:dyDescent="0.25">
      <c r="A23" s="142" t="s">
        <v>90</v>
      </c>
      <c r="B23" s="228">
        <f>SUM(E21:E21,G20:G21)</f>
        <v>1.0416666666666667</v>
      </c>
      <c r="C23" s="223" t="s">
        <v>151</v>
      </c>
      <c r="D23" s="144"/>
      <c r="E23" s="144"/>
      <c r="F23" s="145"/>
      <c r="G23" s="146"/>
      <c r="H23" s="146"/>
      <c r="I23" s="147"/>
    </row>
    <row r="24" spans="1:9" x14ac:dyDescent="0.25">
      <c r="A24" s="224" t="s">
        <v>91</v>
      </c>
      <c r="B24" s="227">
        <f>SUM(E21:E21)</f>
        <v>0.9375</v>
      </c>
      <c r="C24" s="223" t="s">
        <v>151</v>
      </c>
      <c r="D24" s="151"/>
      <c r="E24" s="145"/>
      <c r="F24" s="144"/>
      <c r="G24" s="152" t="s">
        <v>92</v>
      </c>
      <c r="H24" s="152"/>
      <c r="I24" s="152"/>
    </row>
    <row r="25" spans="1:9" x14ac:dyDescent="0.25">
      <c r="A25" s="224" t="s">
        <v>149</v>
      </c>
      <c r="B25" s="227">
        <f>G20+G21</f>
        <v>0.10416666666666666</v>
      </c>
      <c r="C25" s="223" t="s">
        <v>151</v>
      </c>
      <c r="D25" s="144"/>
      <c r="E25" s="144"/>
      <c r="F25" s="151"/>
      <c r="G25" s="146"/>
      <c r="H25" s="153"/>
      <c r="I25" s="147"/>
    </row>
    <row r="26" spans="1:9" x14ac:dyDescent="0.25">
      <c r="A26" s="125"/>
      <c r="B26" s="125"/>
      <c r="C26" s="125"/>
      <c r="D26" s="125"/>
      <c r="E26" s="125"/>
      <c r="F26" s="125"/>
      <c r="G26" s="125"/>
      <c r="H26" s="125"/>
      <c r="I26" s="125"/>
    </row>
    <row r="27" spans="1:9" x14ac:dyDescent="0.25">
      <c r="A27" s="360" t="s">
        <v>209</v>
      </c>
      <c r="B27" s="125"/>
      <c r="C27" s="361"/>
      <c r="D27" s="361"/>
      <c r="E27" s="361"/>
      <c r="F27" s="361"/>
      <c r="G27" s="361"/>
      <c r="H27" s="361"/>
      <c r="I27" s="125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pageMargins left="0.7" right="0.7" top="0.75" bottom="0.75" header="0.3" footer="0.3"/>
  <pageSetup paperSize="9"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zoomScale="78" zoomScaleNormal="78" workbookViewId="0">
      <selection activeCell="C18" sqref="C18:C19"/>
    </sheetView>
  </sheetViews>
  <sheetFormatPr defaultColWidth="9.140625" defaultRowHeight="15.75" x14ac:dyDescent="0.25"/>
  <cols>
    <col min="1" max="1" width="37.85546875" style="363" customWidth="1"/>
    <col min="2" max="2" width="19.140625" style="363" customWidth="1"/>
    <col min="3" max="3" width="50.140625" style="363" customWidth="1"/>
    <col min="4" max="4" width="18" style="363" customWidth="1"/>
    <col min="5" max="5" width="12.42578125" style="363" customWidth="1"/>
    <col min="6" max="6" width="15.140625" style="363" customWidth="1"/>
    <col min="7" max="7" width="14" style="363" customWidth="1"/>
    <col min="8" max="8" width="15.140625" style="363" customWidth="1"/>
    <col min="9" max="9" width="35" style="363" customWidth="1"/>
    <col min="10" max="10" width="9.140625" style="363"/>
    <col min="11" max="11" width="64.7109375" style="363" customWidth="1"/>
    <col min="12" max="12" width="68.28515625" style="363" customWidth="1"/>
    <col min="13" max="13" width="18" style="363" customWidth="1"/>
    <col min="14" max="17" width="23" style="363" customWidth="1"/>
    <col min="18" max="18" width="61.7109375" style="363" customWidth="1"/>
    <col min="19" max="16384" width="9.140625" style="363"/>
  </cols>
  <sheetData>
    <row r="1" spans="1:9" x14ac:dyDescent="0.25">
      <c r="A1" s="201" t="s">
        <v>23</v>
      </c>
      <c r="B1" s="201"/>
      <c r="C1" s="200"/>
      <c r="D1" s="200"/>
      <c r="E1" s="201"/>
      <c r="F1" s="201"/>
      <c r="G1" s="202"/>
      <c r="H1" s="307"/>
      <c r="I1" s="362" t="s">
        <v>19</v>
      </c>
    </row>
    <row r="2" spans="1:9" ht="47.25" x14ac:dyDescent="0.25">
      <c r="A2" s="333" t="s">
        <v>190</v>
      </c>
      <c r="B2" s="308"/>
      <c r="C2" s="203"/>
      <c r="D2" s="203"/>
      <c r="E2" s="309"/>
      <c r="F2" s="204"/>
      <c r="G2" s="204"/>
      <c r="H2" s="308"/>
      <c r="I2" s="308" t="s">
        <v>110</v>
      </c>
    </row>
    <row r="3" spans="1:9" x14ac:dyDescent="0.25">
      <c r="A3" s="310" t="s">
        <v>173</v>
      </c>
      <c r="B3" s="206"/>
      <c r="C3" s="205"/>
      <c r="D3" s="205"/>
      <c r="E3" s="206"/>
      <c r="F3" s="206"/>
      <c r="G3" s="206"/>
      <c r="H3" s="307"/>
      <c r="I3" s="175" t="s">
        <v>191</v>
      </c>
    </row>
    <row r="4" spans="1:9" x14ac:dyDescent="0.25">
      <c r="A4" s="279">
        <f>B9</f>
        <v>45170</v>
      </c>
      <c r="B4" s="132"/>
      <c r="C4" s="208"/>
      <c r="D4" s="208"/>
      <c r="E4" s="208"/>
      <c r="F4" s="208"/>
      <c r="G4" s="208"/>
      <c r="H4" s="364"/>
      <c r="I4" s="311">
        <f>A4</f>
        <v>45170</v>
      </c>
    </row>
    <row r="5" spans="1:9" x14ac:dyDescent="0.25">
      <c r="A5" s="225"/>
      <c r="B5" s="132"/>
      <c r="C5" s="208"/>
      <c r="D5" s="208"/>
      <c r="E5" s="208"/>
      <c r="F5" s="208"/>
      <c r="G5" s="208"/>
      <c r="H5" s="364"/>
      <c r="I5" s="311"/>
    </row>
    <row r="6" spans="1:9" x14ac:dyDescent="0.25">
      <c r="A6" s="312"/>
      <c r="B6" s="312"/>
      <c r="C6" s="125"/>
      <c r="D6" s="125"/>
      <c r="E6" s="125"/>
      <c r="F6" s="125"/>
      <c r="G6" s="125"/>
      <c r="H6" s="125"/>
      <c r="I6" s="125"/>
    </row>
    <row r="7" spans="1:9" x14ac:dyDescent="0.25">
      <c r="A7" s="419" t="s">
        <v>71</v>
      </c>
      <c r="B7" s="419"/>
      <c r="C7" s="419"/>
      <c r="D7" s="419"/>
      <c r="E7" s="419"/>
      <c r="F7" s="419"/>
      <c r="G7" s="419"/>
      <c r="H7" s="419"/>
      <c r="I7" s="419"/>
    </row>
    <row r="8" spans="1:9" x14ac:dyDescent="0.25">
      <c r="A8" s="428" t="s">
        <v>192</v>
      </c>
      <c r="B8" s="428"/>
      <c r="C8" s="428"/>
      <c r="D8" s="428"/>
      <c r="E8" s="428"/>
      <c r="F8" s="428"/>
      <c r="G8" s="428"/>
      <c r="H8" s="428"/>
      <c r="I8" s="428"/>
    </row>
    <row r="9" spans="1:9" x14ac:dyDescent="0.25">
      <c r="A9" s="126" t="s">
        <v>75</v>
      </c>
      <c r="B9" s="231">
        <v>45170</v>
      </c>
      <c r="C9" s="313"/>
      <c r="D9" s="313"/>
      <c r="E9" s="313"/>
      <c r="F9" s="313"/>
      <c r="G9" s="313"/>
      <c r="H9" s="313"/>
      <c r="I9" s="313"/>
    </row>
    <row r="10" spans="1:9" x14ac:dyDescent="0.25">
      <c r="A10" s="122" t="s">
        <v>72</v>
      </c>
      <c r="B10" s="122" t="s">
        <v>193</v>
      </c>
      <c r="C10" s="122"/>
      <c r="D10" s="121"/>
      <c r="E10" s="121"/>
      <c r="F10" s="121"/>
      <c r="G10" s="121"/>
      <c r="H10" s="307"/>
      <c r="I10" s="314"/>
    </row>
    <row r="11" spans="1:9" x14ac:dyDescent="0.25">
      <c r="A11" s="122" t="s">
        <v>74</v>
      </c>
      <c r="B11" s="231" t="s">
        <v>194</v>
      </c>
      <c r="C11" s="122"/>
      <c r="D11" s="121"/>
      <c r="E11" s="121"/>
      <c r="F11" s="121"/>
      <c r="G11" s="121"/>
      <c r="H11" s="307"/>
      <c r="I11" s="314"/>
    </row>
    <row r="12" spans="1:9" x14ac:dyDescent="0.25">
      <c r="A12" s="126" t="s">
        <v>76</v>
      </c>
      <c r="B12" s="126" t="s">
        <v>166</v>
      </c>
      <c r="C12" s="126"/>
      <c r="D12" s="127"/>
      <c r="E12" s="127"/>
      <c r="F12" s="127"/>
      <c r="G12" s="127"/>
      <c r="H12" s="127"/>
      <c r="I12" s="126"/>
    </row>
    <row r="13" spans="1:9" x14ac:dyDescent="0.25">
      <c r="A13" s="126" t="s">
        <v>78</v>
      </c>
      <c r="B13" s="124" t="s">
        <v>79</v>
      </c>
      <c r="C13" s="126"/>
      <c r="D13" s="127"/>
      <c r="E13" s="307"/>
      <c r="F13" s="307"/>
      <c r="G13" s="307"/>
      <c r="H13" s="307"/>
      <c r="I13" s="126"/>
    </row>
    <row r="14" spans="1:9" x14ac:dyDescent="0.25">
      <c r="A14" s="126" t="s">
        <v>0</v>
      </c>
      <c r="B14" s="126">
        <f>SUM(D21:D24)</f>
        <v>566</v>
      </c>
      <c r="C14" s="126"/>
      <c r="D14" s="127"/>
      <c r="E14" s="127"/>
      <c r="F14" s="127"/>
      <c r="G14" s="127"/>
      <c r="H14" s="315"/>
      <c r="I14" s="316"/>
    </row>
    <row r="15" spans="1:9" x14ac:dyDescent="0.25">
      <c r="A15" s="126" t="s">
        <v>80</v>
      </c>
      <c r="B15" s="126" t="s">
        <v>183</v>
      </c>
      <c r="C15" s="126"/>
      <c r="D15" s="127"/>
      <c r="E15" s="127"/>
      <c r="F15" s="127"/>
      <c r="G15" s="127"/>
      <c r="H15" s="307"/>
      <c r="I15" s="314"/>
    </row>
    <row r="16" spans="1:9" x14ac:dyDescent="0.25">
      <c r="A16" s="126" t="s">
        <v>81</v>
      </c>
      <c r="B16" s="126" t="s">
        <v>164</v>
      </c>
      <c r="C16" s="126"/>
      <c r="D16" s="127"/>
      <c r="E16" s="127"/>
      <c r="F16" s="127"/>
      <c r="G16" s="127"/>
      <c r="H16" s="132"/>
      <c r="I16" s="133"/>
    </row>
    <row r="17" spans="1:9" x14ac:dyDescent="0.25">
      <c r="A17" s="125" t="s">
        <v>142</v>
      </c>
      <c r="B17" s="125" t="s">
        <v>171</v>
      </c>
      <c r="C17" s="126"/>
      <c r="D17" s="125"/>
      <c r="E17" s="125"/>
      <c r="F17" s="125"/>
      <c r="G17" s="125"/>
      <c r="H17" s="125"/>
      <c r="I17" s="126"/>
    </row>
    <row r="18" spans="1:9" x14ac:dyDescent="0.25">
      <c r="A18" s="429" t="s">
        <v>195</v>
      </c>
      <c r="B18" s="431" t="s">
        <v>139</v>
      </c>
      <c r="C18" s="429" t="s">
        <v>82</v>
      </c>
      <c r="D18" s="429" t="s">
        <v>4</v>
      </c>
      <c r="E18" s="429" t="s">
        <v>83</v>
      </c>
      <c r="F18" s="429"/>
      <c r="G18" s="429"/>
      <c r="H18" s="429"/>
      <c r="I18" s="429" t="s">
        <v>84</v>
      </c>
    </row>
    <row r="19" spans="1:9" ht="31.5" x14ac:dyDescent="0.25">
      <c r="A19" s="430"/>
      <c r="B19" s="432"/>
      <c r="C19" s="430"/>
      <c r="D19" s="433"/>
      <c r="E19" s="336" t="s">
        <v>186</v>
      </c>
      <c r="F19" s="336" t="s">
        <v>161</v>
      </c>
      <c r="G19" s="336" t="s">
        <v>162</v>
      </c>
      <c r="H19" s="336" t="s">
        <v>163</v>
      </c>
      <c r="I19" s="429"/>
    </row>
    <row r="20" spans="1:9" x14ac:dyDescent="0.25">
      <c r="A20" s="317" t="s">
        <v>196</v>
      </c>
      <c r="B20" s="318">
        <v>344960</v>
      </c>
      <c r="C20" s="319" t="s">
        <v>197</v>
      </c>
      <c r="D20" s="332"/>
      <c r="E20" s="320"/>
      <c r="F20" s="321">
        <v>0.89583333333333337</v>
      </c>
      <c r="G20" s="322">
        <v>6.25E-2</v>
      </c>
      <c r="H20" s="322">
        <f>G20+F20</f>
        <v>0.95833333333333337</v>
      </c>
      <c r="I20" s="323" t="s">
        <v>158</v>
      </c>
    </row>
    <row r="21" spans="1:9" x14ac:dyDescent="0.25">
      <c r="A21" s="324" t="s">
        <v>198</v>
      </c>
      <c r="B21" s="325">
        <v>350964</v>
      </c>
      <c r="C21" s="332" t="s">
        <v>199</v>
      </c>
      <c r="D21" s="332">
        <v>283</v>
      </c>
      <c r="E21" s="320">
        <v>0.27083333333333331</v>
      </c>
      <c r="F21" s="321">
        <f>E21+H20</f>
        <v>1.2291666666666667</v>
      </c>
      <c r="G21" s="322">
        <v>6.25E-2</v>
      </c>
      <c r="H21" s="322">
        <f>G21+F21</f>
        <v>1.2916666666666667</v>
      </c>
      <c r="I21" s="323" t="s">
        <v>159</v>
      </c>
    </row>
    <row r="22" spans="1:9" x14ac:dyDescent="0.25">
      <c r="A22" s="326"/>
      <c r="B22" s="326"/>
      <c r="C22" s="332"/>
      <c r="D22" s="332"/>
      <c r="E22" s="320"/>
      <c r="F22" s="321"/>
      <c r="G22" s="322">
        <v>0.10416666666666667</v>
      </c>
      <c r="H22" s="322"/>
      <c r="I22" s="323"/>
    </row>
    <row r="23" spans="1:9" x14ac:dyDescent="0.25">
      <c r="A23" s="324" t="s">
        <v>198</v>
      </c>
      <c r="B23" s="325">
        <v>350964</v>
      </c>
      <c r="C23" s="332" t="s">
        <v>199</v>
      </c>
      <c r="D23" s="332"/>
      <c r="E23" s="320"/>
      <c r="F23" s="321">
        <f>G22+H21</f>
        <v>1.3958333333333335</v>
      </c>
      <c r="G23" s="322">
        <v>6.25E-2</v>
      </c>
      <c r="H23" s="322">
        <f>G23+F23</f>
        <v>1.4583333333333335</v>
      </c>
      <c r="I23" s="323" t="s">
        <v>158</v>
      </c>
    </row>
    <row r="24" spans="1:9" x14ac:dyDescent="0.25">
      <c r="A24" s="317" t="s">
        <v>196</v>
      </c>
      <c r="B24" s="318">
        <v>344960</v>
      </c>
      <c r="C24" s="319" t="s">
        <v>197</v>
      </c>
      <c r="D24" s="332">
        <v>283</v>
      </c>
      <c r="E24" s="320">
        <v>0.27083333333333331</v>
      </c>
      <c r="F24" s="321">
        <f>E24+H23</f>
        <v>1.7291666666666667</v>
      </c>
      <c r="G24" s="322">
        <v>4.1666666666666664E-2</v>
      </c>
      <c r="H24" s="322">
        <f>G24+F24</f>
        <v>1.7708333333333335</v>
      </c>
      <c r="I24" s="323" t="s">
        <v>159</v>
      </c>
    </row>
    <row r="25" spans="1:9" x14ac:dyDescent="0.25">
      <c r="A25" s="327"/>
      <c r="B25" s="327"/>
      <c r="C25" s="143"/>
      <c r="D25" s="144"/>
      <c r="E25" s="144"/>
      <c r="F25" s="145"/>
      <c r="G25" s="146"/>
      <c r="H25" s="146"/>
      <c r="I25" s="147"/>
    </row>
    <row r="26" spans="1:9" x14ac:dyDescent="0.25">
      <c r="A26" s="142" t="s">
        <v>90</v>
      </c>
      <c r="B26" s="228">
        <f>SUM(E21:E24,G20:G24)</f>
        <v>0.87499999999999989</v>
      </c>
      <c r="C26" s="328" t="s">
        <v>14</v>
      </c>
      <c r="D26" s="151"/>
      <c r="E26" s="144"/>
      <c r="F26" s="145"/>
      <c r="G26" s="146"/>
      <c r="H26" s="146"/>
      <c r="I26" s="147"/>
    </row>
    <row r="27" spans="1:9" x14ac:dyDescent="0.25">
      <c r="A27" s="224" t="s">
        <v>91</v>
      </c>
      <c r="B27" s="228">
        <f>SUM(E21:E24)</f>
        <v>0.54166666666666663</v>
      </c>
      <c r="C27" s="328" t="s">
        <v>14</v>
      </c>
      <c r="D27" s="151"/>
      <c r="E27" s="145"/>
      <c r="F27" s="144"/>
      <c r="G27" s="152" t="s">
        <v>92</v>
      </c>
      <c r="H27" s="152"/>
      <c r="I27" s="152"/>
    </row>
    <row r="28" spans="1:9" x14ac:dyDescent="0.25">
      <c r="A28" s="224" t="s">
        <v>149</v>
      </c>
      <c r="B28" s="228">
        <f>G20+G21+G23+G24</f>
        <v>0.22916666666666666</v>
      </c>
      <c r="C28" s="328" t="s">
        <v>14</v>
      </c>
      <c r="D28" s="151"/>
      <c r="E28" s="144"/>
      <c r="F28" s="151"/>
      <c r="G28" s="146"/>
      <c r="H28" s="153"/>
      <c r="I28" s="147"/>
    </row>
    <row r="29" spans="1:9" x14ac:dyDescent="0.25">
      <c r="A29" s="224" t="s">
        <v>150</v>
      </c>
      <c r="B29" s="228">
        <f>G22</f>
        <v>0.10416666666666667</v>
      </c>
      <c r="C29" s="328" t="s">
        <v>14</v>
      </c>
      <c r="D29" s="151"/>
      <c r="E29" s="144"/>
      <c r="F29" s="145"/>
      <c r="G29" s="146"/>
      <c r="H29" s="146"/>
      <c r="I29" s="147"/>
    </row>
    <row r="30" spans="1:9" x14ac:dyDescent="0.25">
      <c r="A30" s="224"/>
      <c r="B30" s="228"/>
      <c r="C30" s="328"/>
      <c r="D30" s="151"/>
      <c r="E30" s="144"/>
      <c r="F30" s="145"/>
      <c r="G30" s="146"/>
      <c r="H30" s="146"/>
      <c r="I30" s="147"/>
    </row>
    <row r="31" spans="1:9" x14ac:dyDescent="0.25">
      <c r="A31" s="329" t="s">
        <v>200</v>
      </c>
      <c r="B31" s="125"/>
      <c r="C31" s="125"/>
      <c r="D31" s="125"/>
      <c r="E31" s="125"/>
      <c r="F31" s="125"/>
      <c r="G31" s="125"/>
      <c r="H31" s="125"/>
      <c r="I31" s="125"/>
    </row>
    <row r="32" spans="1:9" x14ac:dyDescent="0.25">
      <c r="A32" s="330"/>
      <c r="B32" s="125"/>
      <c r="C32" s="125"/>
      <c r="D32" s="125"/>
      <c r="E32" s="125"/>
      <c r="F32" s="125"/>
      <c r="G32" s="125"/>
      <c r="H32" s="125"/>
      <c r="I32" s="125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conditionalFormatting sqref="E10:E13 E2:E6">
    <cfRule type="cellIs" dxfId="0" priority="1" operator="equal">
      <formula>"готово"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48"/>
  <sheetViews>
    <sheetView tabSelected="1" zoomScale="80" zoomScaleNormal="80" workbookViewId="0">
      <selection activeCell="F29" sqref="F29"/>
    </sheetView>
  </sheetViews>
  <sheetFormatPr defaultColWidth="10.42578125" defaultRowHeight="15.75" x14ac:dyDescent="0.25"/>
  <cols>
    <col min="1" max="1" width="49.140625" style="268" customWidth="1"/>
    <col min="2" max="2" width="31.42578125" style="268" customWidth="1"/>
    <col min="3" max="3" width="49.28515625" style="268" customWidth="1"/>
    <col min="4" max="4" width="20.85546875" style="268" customWidth="1"/>
    <col min="5" max="5" width="15.28515625" style="268" customWidth="1"/>
    <col min="6" max="6" width="19" style="268" customWidth="1"/>
    <col min="7" max="8" width="15.28515625" style="268" customWidth="1"/>
    <col min="9" max="9" width="37.5703125" style="268" customWidth="1"/>
    <col min="10" max="10" width="27" style="268" customWidth="1"/>
    <col min="11" max="11" width="32.28515625" style="268" customWidth="1"/>
    <col min="12" max="23" width="5.5703125" style="268" customWidth="1"/>
    <col min="24" max="256" width="10.42578125" style="268"/>
    <col min="257" max="257" width="49.140625" style="268" customWidth="1"/>
    <col min="258" max="258" width="50.140625" style="268" customWidth="1"/>
    <col min="259" max="259" width="49.28515625" style="268" customWidth="1"/>
    <col min="260" max="260" width="20.85546875" style="268" customWidth="1"/>
    <col min="261" max="264" width="15.28515625" style="268" customWidth="1"/>
    <col min="265" max="265" width="37.5703125" style="268" customWidth="1"/>
    <col min="266" max="266" width="27" style="268" customWidth="1"/>
    <col min="267" max="267" width="32.28515625" style="268" customWidth="1"/>
    <col min="268" max="279" width="5.5703125" style="268" customWidth="1"/>
    <col min="280" max="512" width="10.42578125" style="268"/>
    <col min="513" max="513" width="49.140625" style="268" customWidth="1"/>
    <col min="514" max="514" width="50.140625" style="268" customWidth="1"/>
    <col min="515" max="515" width="49.28515625" style="268" customWidth="1"/>
    <col min="516" max="516" width="20.85546875" style="268" customWidth="1"/>
    <col min="517" max="520" width="15.28515625" style="268" customWidth="1"/>
    <col min="521" max="521" width="37.5703125" style="268" customWidth="1"/>
    <col min="522" max="522" width="27" style="268" customWidth="1"/>
    <col min="523" max="523" width="32.28515625" style="268" customWidth="1"/>
    <col min="524" max="535" width="5.5703125" style="268" customWidth="1"/>
    <col min="536" max="768" width="10.42578125" style="268"/>
    <col min="769" max="769" width="49.140625" style="268" customWidth="1"/>
    <col min="770" max="770" width="50.140625" style="268" customWidth="1"/>
    <col min="771" max="771" width="49.28515625" style="268" customWidth="1"/>
    <col min="772" max="772" width="20.85546875" style="268" customWidth="1"/>
    <col min="773" max="776" width="15.28515625" style="268" customWidth="1"/>
    <col min="777" max="777" width="37.5703125" style="268" customWidth="1"/>
    <col min="778" max="778" width="27" style="268" customWidth="1"/>
    <col min="779" max="779" width="32.28515625" style="268" customWidth="1"/>
    <col min="780" max="791" width="5.5703125" style="268" customWidth="1"/>
    <col min="792" max="1024" width="10.42578125" style="268"/>
    <col min="1025" max="1025" width="49.140625" style="268" customWidth="1"/>
    <col min="1026" max="1026" width="50.140625" style="268" customWidth="1"/>
    <col min="1027" max="1027" width="49.28515625" style="268" customWidth="1"/>
    <col min="1028" max="1028" width="20.85546875" style="268" customWidth="1"/>
    <col min="1029" max="1032" width="15.28515625" style="268" customWidth="1"/>
    <col min="1033" max="1033" width="37.5703125" style="268" customWidth="1"/>
    <col min="1034" max="1034" width="27" style="268" customWidth="1"/>
    <col min="1035" max="1035" width="32.28515625" style="268" customWidth="1"/>
    <col min="1036" max="1047" width="5.5703125" style="268" customWidth="1"/>
    <col min="1048" max="1280" width="10.42578125" style="268"/>
    <col min="1281" max="1281" width="49.140625" style="268" customWidth="1"/>
    <col min="1282" max="1282" width="50.140625" style="268" customWidth="1"/>
    <col min="1283" max="1283" width="49.28515625" style="268" customWidth="1"/>
    <col min="1284" max="1284" width="20.85546875" style="268" customWidth="1"/>
    <col min="1285" max="1288" width="15.28515625" style="268" customWidth="1"/>
    <col min="1289" max="1289" width="37.5703125" style="268" customWidth="1"/>
    <col min="1290" max="1290" width="27" style="268" customWidth="1"/>
    <col min="1291" max="1291" width="32.28515625" style="268" customWidth="1"/>
    <col min="1292" max="1303" width="5.5703125" style="268" customWidth="1"/>
    <col min="1304" max="1536" width="10.42578125" style="268"/>
    <col min="1537" max="1537" width="49.140625" style="268" customWidth="1"/>
    <col min="1538" max="1538" width="50.140625" style="268" customWidth="1"/>
    <col min="1539" max="1539" width="49.28515625" style="268" customWidth="1"/>
    <col min="1540" max="1540" width="20.85546875" style="268" customWidth="1"/>
    <col min="1541" max="1544" width="15.28515625" style="268" customWidth="1"/>
    <col min="1545" max="1545" width="37.5703125" style="268" customWidth="1"/>
    <col min="1546" max="1546" width="27" style="268" customWidth="1"/>
    <col min="1547" max="1547" width="32.28515625" style="268" customWidth="1"/>
    <col min="1548" max="1559" width="5.5703125" style="268" customWidth="1"/>
    <col min="1560" max="1792" width="10.42578125" style="268"/>
    <col min="1793" max="1793" width="49.140625" style="268" customWidth="1"/>
    <col min="1794" max="1794" width="50.140625" style="268" customWidth="1"/>
    <col min="1795" max="1795" width="49.28515625" style="268" customWidth="1"/>
    <col min="1796" max="1796" width="20.85546875" style="268" customWidth="1"/>
    <col min="1797" max="1800" width="15.28515625" style="268" customWidth="1"/>
    <col min="1801" max="1801" width="37.5703125" style="268" customWidth="1"/>
    <col min="1802" max="1802" width="27" style="268" customWidth="1"/>
    <col min="1803" max="1803" width="32.28515625" style="268" customWidth="1"/>
    <col min="1804" max="1815" width="5.5703125" style="268" customWidth="1"/>
    <col min="1816" max="2048" width="10.42578125" style="268"/>
    <col min="2049" max="2049" width="49.140625" style="268" customWidth="1"/>
    <col min="2050" max="2050" width="50.140625" style="268" customWidth="1"/>
    <col min="2051" max="2051" width="49.28515625" style="268" customWidth="1"/>
    <col min="2052" max="2052" width="20.85546875" style="268" customWidth="1"/>
    <col min="2053" max="2056" width="15.28515625" style="268" customWidth="1"/>
    <col min="2057" max="2057" width="37.5703125" style="268" customWidth="1"/>
    <col min="2058" max="2058" width="27" style="268" customWidth="1"/>
    <col min="2059" max="2059" width="32.28515625" style="268" customWidth="1"/>
    <col min="2060" max="2071" width="5.5703125" style="268" customWidth="1"/>
    <col min="2072" max="2304" width="10.42578125" style="268"/>
    <col min="2305" max="2305" width="49.140625" style="268" customWidth="1"/>
    <col min="2306" max="2306" width="50.140625" style="268" customWidth="1"/>
    <col min="2307" max="2307" width="49.28515625" style="268" customWidth="1"/>
    <col min="2308" max="2308" width="20.85546875" style="268" customWidth="1"/>
    <col min="2309" max="2312" width="15.28515625" style="268" customWidth="1"/>
    <col min="2313" max="2313" width="37.5703125" style="268" customWidth="1"/>
    <col min="2314" max="2314" width="27" style="268" customWidth="1"/>
    <col min="2315" max="2315" width="32.28515625" style="268" customWidth="1"/>
    <col min="2316" max="2327" width="5.5703125" style="268" customWidth="1"/>
    <col min="2328" max="2560" width="10.42578125" style="268"/>
    <col min="2561" max="2561" width="49.140625" style="268" customWidth="1"/>
    <col min="2562" max="2562" width="50.140625" style="268" customWidth="1"/>
    <col min="2563" max="2563" width="49.28515625" style="268" customWidth="1"/>
    <col min="2564" max="2564" width="20.85546875" style="268" customWidth="1"/>
    <col min="2565" max="2568" width="15.28515625" style="268" customWidth="1"/>
    <col min="2569" max="2569" width="37.5703125" style="268" customWidth="1"/>
    <col min="2570" max="2570" width="27" style="268" customWidth="1"/>
    <col min="2571" max="2571" width="32.28515625" style="268" customWidth="1"/>
    <col min="2572" max="2583" width="5.5703125" style="268" customWidth="1"/>
    <col min="2584" max="2816" width="10.42578125" style="268"/>
    <col min="2817" max="2817" width="49.140625" style="268" customWidth="1"/>
    <col min="2818" max="2818" width="50.140625" style="268" customWidth="1"/>
    <col min="2819" max="2819" width="49.28515625" style="268" customWidth="1"/>
    <col min="2820" max="2820" width="20.85546875" style="268" customWidth="1"/>
    <col min="2821" max="2824" width="15.28515625" style="268" customWidth="1"/>
    <col min="2825" max="2825" width="37.5703125" style="268" customWidth="1"/>
    <col min="2826" max="2826" width="27" style="268" customWidth="1"/>
    <col min="2827" max="2827" width="32.28515625" style="268" customWidth="1"/>
    <col min="2828" max="2839" width="5.5703125" style="268" customWidth="1"/>
    <col min="2840" max="3072" width="10.42578125" style="268"/>
    <col min="3073" max="3073" width="49.140625" style="268" customWidth="1"/>
    <col min="3074" max="3074" width="50.140625" style="268" customWidth="1"/>
    <col min="3075" max="3075" width="49.28515625" style="268" customWidth="1"/>
    <col min="3076" max="3076" width="20.85546875" style="268" customWidth="1"/>
    <col min="3077" max="3080" width="15.28515625" style="268" customWidth="1"/>
    <col min="3081" max="3081" width="37.5703125" style="268" customWidth="1"/>
    <col min="3082" max="3082" width="27" style="268" customWidth="1"/>
    <col min="3083" max="3083" width="32.28515625" style="268" customWidth="1"/>
    <col min="3084" max="3095" width="5.5703125" style="268" customWidth="1"/>
    <col min="3096" max="3328" width="10.42578125" style="268"/>
    <col min="3329" max="3329" width="49.140625" style="268" customWidth="1"/>
    <col min="3330" max="3330" width="50.140625" style="268" customWidth="1"/>
    <col min="3331" max="3331" width="49.28515625" style="268" customWidth="1"/>
    <col min="3332" max="3332" width="20.85546875" style="268" customWidth="1"/>
    <col min="3333" max="3336" width="15.28515625" style="268" customWidth="1"/>
    <col min="3337" max="3337" width="37.5703125" style="268" customWidth="1"/>
    <col min="3338" max="3338" width="27" style="268" customWidth="1"/>
    <col min="3339" max="3339" width="32.28515625" style="268" customWidth="1"/>
    <col min="3340" max="3351" width="5.5703125" style="268" customWidth="1"/>
    <col min="3352" max="3584" width="10.42578125" style="268"/>
    <col min="3585" max="3585" width="49.140625" style="268" customWidth="1"/>
    <col min="3586" max="3586" width="50.140625" style="268" customWidth="1"/>
    <col min="3587" max="3587" width="49.28515625" style="268" customWidth="1"/>
    <col min="3588" max="3588" width="20.85546875" style="268" customWidth="1"/>
    <col min="3589" max="3592" width="15.28515625" style="268" customWidth="1"/>
    <col min="3593" max="3593" width="37.5703125" style="268" customWidth="1"/>
    <col min="3594" max="3594" width="27" style="268" customWidth="1"/>
    <col min="3595" max="3595" width="32.28515625" style="268" customWidth="1"/>
    <col min="3596" max="3607" width="5.5703125" style="268" customWidth="1"/>
    <col min="3608" max="3840" width="10.42578125" style="268"/>
    <col min="3841" max="3841" width="49.140625" style="268" customWidth="1"/>
    <col min="3842" max="3842" width="50.140625" style="268" customWidth="1"/>
    <col min="3843" max="3843" width="49.28515625" style="268" customWidth="1"/>
    <col min="3844" max="3844" width="20.85546875" style="268" customWidth="1"/>
    <col min="3845" max="3848" width="15.28515625" style="268" customWidth="1"/>
    <col min="3849" max="3849" width="37.5703125" style="268" customWidth="1"/>
    <col min="3850" max="3850" width="27" style="268" customWidth="1"/>
    <col min="3851" max="3851" width="32.28515625" style="268" customWidth="1"/>
    <col min="3852" max="3863" width="5.5703125" style="268" customWidth="1"/>
    <col min="3864" max="4096" width="10.42578125" style="268"/>
    <col min="4097" max="4097" width="49.140625" style="268" customWidth="1"/>
    <col min="4098" max="4098" width="50.140625" style="268" customWidth="1"/>
    <col min="4099" max="4099" width="49.28515625" style="268" customWidth="1"/>
    <col min="4100" max="4100" width="20.85546875" style="268" customWidth="1"/>
    <col min="4101" max="4104" width="15.28515625" style="268" customWidth="1"/>
    <col min="4105" max="4105" width="37.5703125" style="268" customWidth="1"/>
    <col min="4106" max="4106" width="27" style="268" customWidth="1"/>
    <col min="4107" max="4107" width="32.28515625" style="268" customWidth="1"/>
    <col min="4108" max="4119" width="5.5703125" style="268" customWidth="1"/>
    <col min="4120" max="4352" width="10.42578125" style="268"/>
    <col min="4353" max="4353" width="49.140625" style="268" customWidth="1"/>
    <col min="4354" max="4354" width="50.140625" style="268" customWidth="1"/>
    <col min="4355" max="4355" width="49.28515625" style="268" customWidth="1"/>
    <col min="4356" max="4356" width="20.85546875" style="268" customWidth="1"/>
    <col min="4357" max="4360" width="15.28515625" style="268" customWidth="1"/>
    <col min="4361" max="4361" width="37.5703125" style="268" customWidth="1"/>
    <col min="4362" max="4362" width="27" style="268" customWidth="1"/>
    <col min="4363" max="4363" width="32.28515625" style="268" customWidth="1"/>
    <col min="4364" max="4375" width="5.5703125" style="268" customWidth="1"/>
    <col min="4376" max="4608" width="10.42578125" style="268"/>
    <col min="4609" max="4609" width="49.140625" style="268" customWidth="1"/>
    <col min="4610" max="4610" width="50.140625" style="268" customWidth="1"/>
    <col min="4611" max="4611" width="49.28515625" style="268" customWidth="1"/>
    <col min="4612" max="4612" width="20.85546875" style="268" customWidth="1"/>
    <col min="4613" max="4616" width="15.28515625" style="268" customWidth="1"/>
    <col min="4617" max="4617" width="37.5703125" style="268" customWidth="1"/>
    <col min="4618" max="4618" width="27" style="268" customWidth="1"/>
    <col min="4619" max="4619" width="32.28515625" style="268" customWidth="1"/>
    <col min="4620" max="4631" width="5.5703125" style="268" customWidth="1"/>
    <col min="4632" max="4864" width="10.42578125" style="268"/>
    <col min="4865" max="4865" width="49.140625" style="268" customWidth="1"/>
    <col min="4866" max="4866" width="50.140625" style="268" customWidth="1"/>
    <col min="4867" max="4867" width="49.28515625" style="268" customWidth="1"/>
    <col min="4868" max="4868" width="20.85546875" style="268" customWidth="1"/>
    <col min="4869" max="4872" width="15.28515625" style="268" customWidth="1"/>
    <col min="4873" max="4873" width="37.5703125" style="268" customWidth="1"/>
    <col min="4874" max="4874" width="27" style="268" customWidth="1"/>
    <col min="4875" max="4875" width="32.28515625" style="268" customWidth="1"/>
    <col min="4876" max="4887" width="5.5703125" style="268" customWidth="1"/>
    <col min="4888" max="5120" width="10.42578125" style="268"/>
    <col min="5121" max="5121" width="49.140625" style="268" customWidth="1"/>
    <col min="5122" max="5122" width="50.140625" style="268" customWidth="1"/>
    <col min="5123" max="5123" width="49.28515625" style="268" customWidth="1"/>
    <col min="5124" max="5124" width="20.85546875" style="268" customWidth="1"/>
    <col min="5125" max="5128" width="15.28515625" style="268" customWidth="1"/>
    <col min="5129" max="5129" width="37.5703125" style="268" customWidth="1"/>
    <col min="5130" max="5130" width="27" style="268" customWidth="1"/>
    <col min="5131" max="5131" width="32.28515625" style="268" customWidth="1"/>
    <col min="5132" max="5143" width="5.5703125" style="268" customWidth="1"/>
    <col min="5144" max="5376" width="10.42578125" style="268"/>
    <col min="5377" max="5377" width="49.140625" style="268" customWidth="1"/>
    <col min="5378" max="5378" width="50.140625" style="268" customWidth="1"/>
    <col min="5379" max="5379" width="49.28515625" style="268" customWidth="1"/>
    <col min="5380" max="5380" width="20.85546875" style="268" customWidth="1"/>
    <col min="5381" max="5384" width="15.28515625" style="268" customWidth="1"/>
    <col min="5385" max="5385" width="37.5703125" style="268" customWidth="1"/>
    <col min="5386" max="5386" width="27" style="268" customWidth="1"/>
    <col min="5387" max="5387" width="32.28515625" style="268" customWidth="1"/>
    <col min="5388" max="5399" width="5.5703125" style="268" customWidth="1"/>
    <col min="5400" max="5632" width="10.42578125" style="268"/>
    <col min="5633" max="5633" width="49.140625" style="268" customWidth="1"/>
    <col min="5634" max="5634" width="50.140625" style="268" customWidth="1"/>
    <col min="5635" max="5635" width="49.28515625" style="268" customWidth="1"/>
    <col min="5636" max="5636" width="20.85546875" style="268" customWidth="1"/>
    <col min="5637" max="5640" width="15.28515625" style="268" customWidth="1"/>
    <col min="5641" max="5641" width="37.5703125" style="268" customWidth="1"/>
    <col min="5642" max="5642" width="27" style="268" customWidth="1"/>
    <col min="5643" max="5643" width="32.28515625" style="268" customWidth="1"/>
    <col min="5644" max="5655" width="5.5703125" style="268" customWidth="1"/>
    <col min="5656" max="5888" width="10.42578125" style="268"/>
    <col min="5889" max="5889" width="49.140625" style="268" customWidth="1"/>
    <col min="5890" max="5890" width="50.140625" style="268" customWidth="1"/>
    <col min="5891" max="5891" width="49.28515625" style="268" customWidth="1"/>
    <col min="5892" max="5892" width="20.85546875" style="268" customWidth="1"/>
    <col min="5893" max="5896" width="15.28515625" style="268" customWidth="1"/>
    <col min="5897" max="5897" width="37.5703125" style="268" customWidth="1"/>
    <col min="5898" max="5898" width="27" style="268" customWidth="1"/>
    <col min="5899" max="5899" width="32.28515625" style="268" customWidth="1"/>
    <col min="5900" max="5911" width="5.5703125" style="268" customWidth="1"/>
    <col min="5912" max="6144" width="10.42578125" style="268"/>
    <col min="6145" max="6145" width="49.140625" style="268" customWidth="1"/>
    <col min="6146" max="6146" width="50.140625" style="268" customWidth="1"/>
    <col min="6147" max="6147" width="49.28515625" style="268" customWidth="1"/>
    <col min="6148" max="6148" width="20.85546875" style="268" customWidth="1"/>
    <col min="6149" max="6152" width="15.28515625" style="268" customWidth="1"/>
    <col min="6153" max="6153" width="37.5703125" style="268" customWidth="1"/>
    <col min="6154" max="6154" width="27" style="268" customWidth="1"/>
    <col min="6155" max="6155" width="32.28515625" style="268" customWidth="1"/>
    <col min="6156" max="6167" width="5.5703125" style="268" customWidth="1"/>
    <col min="6168" max="6400" width="10.42578125" style="268"/>
    <col min="6401" max="6401" width="49.140625" style="268" customWidth="1"/>
    <col min="6402" max="6402" width="50.140625" style="268" customWidth="1"/>
    <col min="6403" max="6403" width="49.28515625" style="268" customWidth="1"/>
    <col min="6404" max="6404" width="20.85546875" style="268" customWidth="1"/>
    <col min="6405" max="6408" width="15.28515625" style="268" customWidth="1"/>
    <col min="6409" max="6409" width="37.5703125" style="268" customWidth="1"/>
    <col min="6410" max="6410" width="27" style="268" customWidth="1"/>
    <col min="6411" max="6411" width="32.28515625" style="268" customWidth="1"/>
    <col min="6412" max="6423" width="5.5703125" style="268" customWidth="1"/>
    <col min="6424" max="6656" width="10.42578125" style="268"/>
    <col min="6657" max="6657" width="49.140625" style="268" customWidth="1"/>
    <col min="6658" max="6658" width="50.140625" style="268" customWidth="1"/>
    <col min="6659" max="6659" width="49.28515625" style="268" customWidth="1"/>
    <col min="6660" max="6660" width="20.85546875" style="268" customWidth="1"/>
    <col min="6661" max="6664" width="15.28515625" style="268" customWidth="1"/>
    <col min="6665" max="6665" width="37.5703125" style="268" customWidth="1"/>
    <col min="6666" max="6666" width="27" style="268" customWidth="1"/>
    <col min="6667" max="6667" width="32.28515625" style="268" customWidth="1"/>
    <col min="6668" max="6679" width="5.5703125" style="268" customWidth="1"/>
    <col min="6680" max="6912" width="10.42578125" style="268"/>
    <col min="6913" max="6913" width="49.140625" style="268" customWidth="1"/>
    <col min="6914" max="6914" width="50.140625" style="268" customWidth="1"/>
    <col min="6915" max="6915" width="49.28515625" style="268" customWidth="1"/>
    <col min="6916" max="6916" width="20.85546875" style="268" customWidth="1"/>
    <col min="6917" max="6920" width="15.28515625" style="268" customWidth="1"/>
    <col min="6921" max="6921" width="37.5703125" style="268" customWidth="1"/>
    <col min="6922" max="6922" width="27" style="268" customWidth="1"/>
    <col min="6923" max="6923" width="32.28515625" style="268" customWidth="1"/>
    <col min="6924" max="6935" width="5.5703125" style="268" customWidth="1"/>
    <col min="6936" max="7168" width="10.42578125" style="268"/>
    <col min="7169" max="7169" width="49.140625" style="268" customWidth="1"/>
    <col min="7170" max="7170" width="50.140625" style="268" customWidth="1"/>
    <col min="7171" max="7171" width="49.28515625" style="268" customWidth="1"/>
    <col min="7172" max="7172" width="20.85546875" style="268" customWidth="1"/>
    <col min="7173" max="7176" width="15.28515625" style="268" customWidth="1"/>
    <col min="7177" max="7177" width="37.5703125" style="268" customWidth="1"/>
    <col min="7178" max="7178" width="27" style="268" customWidth="1"/>
    <col min="7179" max="7179" width="32.28515625" style="268" customWidth="1"/>
    <col min="7180" max="7191" width="5.5703125" style="268" customWidth="1"/>
    <col min="7192" max="7424" width="10.42578125" style="268"/>
    <col min="7425" max="7425" width="49.140625" style="268" customWidth="1"/>
    <col min="7426" max="7426" width="50.140625" style="268" customWidth="1"/>
    <col min="7427" max="7427" width="49.28515625" style="268" customWidth="1"/>
    <col min="7428" max="7428" width="20.85546875" style="268" customWidth="1"/>
    <col min="7429" max="7432" width="15.28515625" style="268" customWidth="1"/>
    <col min="7433" max="7433" width="37.5703125" style="268" customWidth="1"/>
    <col min="7434" max="7434" width="27" style="268" customWidth="1"/>
    <col min="7435" max="7435" width="32.28515625" style="268" customWidth="1"/>
    <col min="7436" max="7447" width="5.5703125" style="268" customWidth="1"/>
    <col min="7448" max="7680" width="10.42578125" style="268"/>
    <col min="7681" max="7681" width="49.140625" style="268" customWidth="1"/>
    <col min="7682" max="7682" width="50.140625" style="268" customWidth="1"/>
    <col min="7683" max="7683" width="49.28515625" style="268" customWidth="1"/>
    <col min="7684" max="7684" width="20.85546875" style="268" customWidth="1"/>
    <col min="7685" max="7688" width="15.28515625" style="268" customWidth="1"/>
    <col min="7689" max="7689" width="37.5703125" style="268" customWidth="1"/>
    <col min="7690" max="7690" width="27" style="268" customWidth="1"/>
    <col min="7691" max="7691" width="32.28515625" style="268" customWidth="1"/>
    <col min="7692" max="7703" width="5.5703125" style="268" customWidth="1"/>
    <col min="7704" max="7936" width="10.42578125" style="268"/>
    <col min="7937" max="7937" width="49.140625" style="268" customWidth="1"/>
    <col min="7938" max="7938" width="50.140625" style="268" customWidth="1"/>
    <col min="7939" max="7939" width="49.28515625" style="268" customWidth="1"/>
    <col min="7940" max="7940" width="20.85546875" style="268" customWidth="1"/>
    <col min="7941" max="7944" width="15.28515625" style="268" customWidth="1"/>
    <col min="7945" max="7945" width="37.5703125" style="268" customWidth="1"/>
    <col min="7946" max="7946" width="27" style="268" customWidth="1"/>
    <col min="7947" max="7947" width="32.28515625" style="268" customWidth="1"/>
    <col min="7948" max="7959" width="5.5703125" style="268" customWidth="1"/>
    <col min="7960" max="8192" width="10.42578125" style="268"/>
    <col min="8193" max="8193" width="49.140625" style="268" customWidth="1"/>
    <col min="8194" max="8194" width="50.140625" style="268" customWidth="1"/>
    <col min="8195" max="8195" width="49.28515625" style="268" customWidth="1"/>
    <col min="8196" max="8196" width="20.85546875" style="268" customWidth="1"/>
    <col min="8197" max="8200" width="15.28515625" style="268" customWidth="1"/>
    <col min="8201" max="8201" width="37.5703125" style="268" customWidth="1"/>
    <col min="8202" max="8202" width="27" style="268" customWidth="1"/>
    <col min="8203" max="8203" width="32.28515625" style="268" customWidth="1"/>
    <col min="8204" max="8215" width="5.5703125" style="268" customWidth="1"/>
    <col min="8216" max="8448" width="10.42578125" style="268"/>
    <col min="8449" max="8449" width="49.140625" style="268" customWidth="1"/>
    <col min="8450" max="8450" width="50.140625" style="268" customWidth="1"/>
    <col min="8451" max="8451" width="49.28515625" style="268" customWidth="1"/>
    <col min="8452" max="8452" width="20.85546875" style="268" customWidth="1"/>
    <col min="8453" max="8456" width="15.28515625" style="268" customWidth="1"/>
    <col min="8457" max="8457" width="37.5703125" style="268" customWidth="1"/>
    <col min="8458" max="8458" width="27" style="268" customWidth="1"/>
    <col min="8459" max="8459" width="32.28515625" style="268" customWidth="1"/>
    <col min="8460" max="8471" width="5.5703125" style="268" customWidth="1"/>
    <col min="8472" max="8704" width="10.42578125" style="268"/>
    <col min="8705" max="8705" width="49.140625" style="268" customWidth="1"/>
    <col min="8706" max="8706" width="50.140625" style="268" customWidth="1"/>
    <col min="8707" max="8707" width="49.28515625" style="268" customWidth="1"/>
    <col min="8708" max="8708" width="20.85546875" style="268" customWidth="1"/>
    <col min="8709" max="8712" width="15.28515625" style="268" customWidth="1"/>
    <col min="8713" max="8713" width="37.5703125" style="268" customWidth="1"/>
    <col min="8714" max="8714" width="27" style="268" customWidth="1"/>
    <col min="8715" max="8715" width="32.28515625" style="268" customWidth="1"/>
    <col min="8716" max="8727" width="5.5703125" style="268" customWidth="1"/>
    <col min="8728" max="8960" width="10.42578125" style="268"/>
    <col min="8961" max="8961" width="49.140625" style="268" customWidth="1"/>
    <col min="8962" max="8962" width="50.140625" style="268" customWidth="1"/>
    <col min="8963" max="8963" width="49.28515625" style="268" customWidth="1"/>
    <col min="8964" max="8964" width="20.85546875" style="268" customWidth="1"/>
    <col min="8965" max="8968" width="15.28515625" style="268" customWidth="1"/>
    <col min="8969" max="8969" width="37.5703125" style="268" customWidth="1"/>
    <col min="8970" max="8970" width="27" style="268" customWidth="1"/>
    <col min="8971" max="8971" width="32.28515625" style="268" customWidth="1"/>
    <col min="8972" max="8983" width="5.5703125" style="268" customWidth="1"/>
    <col min="8984" max="9216" width="10.42578125" style="268"/>
    <col min="9217" max="9217" width="49.140625" style="268" customWidth="1"/>
    <col min="9218" max="9218" width="50.140625" style="268" customWidth="1"/>
    <col min="9219" max="9219" width="49.28515625" style="268" customWidth="1"/>
    <col min="9220" max="9220" width="20.85546875" style="268" customWidth="1"/>
    <col min="9221" max="9224" width="15.28515625" style="268" customWidth="1"/>
    <col min="9225" max="9225" width="37.5703125" style="268" customWidth="1"/>
    <col min="9226" max="9226" width="27" style="268" customWidth="1"/>
    <col min="9227" max="9227" width="32.28515625" style="268" customWidth="1"/>
    <col min="9228" max="9239" width="5.5703125" style="268" customWidth="1"/>
    <col min="9240" max="9472" width="10.42578125" style="268"/>
    <col min="9473" max="9473" width="49.140625" style="268" customWidth="1"/>
    <col min="9474" max="9474" width="50.140625" style="268" customWidth="1"/>
    <col min="9475" max="9475" width="49.28515625" style="268" customWidth="1"/>
    <col min="9476" max="9476" width="20.85546875" style="268" customWidth="1"/>
    <col min="9477" max="9480" width="15.28515625" style="268" customWidth="1"/>
    <col min="9481" max="9481" width="37.5703125" style="268" customWidth="1"/>
    <col min="9482" max="9482" width="27" style="268" customWidth="1"/>
    <col min="9483" max="9483" width="32.28515625" style="268" customWidth="1"/>
    <col min="9484" max="9495" width="5.5703125" style="268" customWidth="1"/>
    <col min="9496" max="9728" width="10.42578125" style="268"/>
    <col min="9729" max="9729" width="49.140625" style="268" customWidth="1"/>
    <col min="9730" max="9730" width="50.140625" style="268" customWidth="1"/>
    <col min="9731" max="9731" width="49.28515625" style="268" customWidth="1"/>
    <col min="9732" max="9732" width="20.85546875" style="268" customWidth="1"/>
    <col min="9733" max="9736" width="15.28515625" style="268" customWidth="1"/>
    <col min="9737" max="9737" width="37.5703125" style="268" customWidth="1"/>
    <col min="9738" max="9738" width="27" style="268" customWidth="1"/>
    <col min="9739" max="9739" width="32.28515625" style="268" customWidth="1"/>
    <col min="9740" max="9751" width="5.5703125" style="268" customWidth="1"/>
    <col min="9752" max="9984" width="10.42578125" style="268"/>
    <col min="9985" max="9985" width="49.140625" style="268" customWidth="1"/>
    <col min="9986" max="9986" width="50.140625" style="268" customWidth="1"/>
    <col min="9987" max="9987" width="49.28515625" style="268" customWidth="1"/>
    <col min="9988" max="9988" width="20.85546875" style="268" customWidth="1"/>
    <col min="9989" max="9992" width="15.28515625" style="268" customWidth="1"/>
    <col min="9993" max="9993" width="37.5703125" style="268" customWidth="1"/>
    <col min="9994" max="9994" width="27" style="268" customWidth="1"/>
    <col min="9995" max="9995" width="32.28515625" style="268" customWidth="1"/>
    <col min="9996" max="10007" width="5.5703125" style="268" customWidth="1"/>
    <col min="10008" max="10240" width="10.42578125" style="268"/>
    <col min="10241" max="10241" width="49.140625" style="268" customWidth="1"/>
    <col min="10242" max="10242" width="50.140625" style="268" customWidth="1"/>
    <col min="10243" max="10243" width="49.28515625" style="268" customWidth="1"/>
    <col min="10244" max="10244" width="20.85546875" style="268" customWidth="1"/>
    <col min="10245" max="10248" width="15.28515625" style="268" customWidth="1"/>
    <col min="10249" max="10249" width="37.5703125" style="268" customWidth="1"/>
    <col min="10250" max="10250" width="27" style="268" customWidth="1"/>
    <col min="10251" max="10251" width="32.28515625" style="268" customWidth="1"/>
    <col min="10252" max="10263" width="5.5703125" style="268" customWidth="1"/>
    <col min="10264" max="10496" width="10.42578125" style="268"/>
    <col min="10497" max="10497" width="49.140625" style="268" customWidth="1"/>
    <col min="10498" max="10498" width="50.140625" style="268" customWidth="1"/>
    <col min="10499" max="10499" width="49.28515625" style="268" customWidth="1"/>
    <col min="10500" max="10500" width="20.85546875" style="268" customWidth="1"/>
    <col min="10501" max="10504" width="15.28515625" style="268" customWidth="1"/>
    <col min="10505" max="10505" width="37.5703125" style="268" customWidth="1"/>
    <col min="10506" max="10506" width="27" style="268" customWidth="1"/>
    <col min="10507" max="10507" width="32.28515625" style="268" customWidth="1"/>
    <col min="10508" max="10519" width="5.5703125" style="268" customWidth="1"/>
    <col min="10520" max="10752" width="10.42578125" style="268"/>
    <col min="10753" max="10753" width="49.140625" style="268" customWidth="1"/>
    <col min="10754" max="10754" width="50.140625" style="268" customWidth="1"/>
    <col min="10755" max="10755" width="49.28515625" style="268" customWidth="1"/>
    <col min="10756" max="10756" width="20.85546875" style="268" customWidth="1"/>
    <col min="10757" max="10760" width="15.28515625" style="268" customWidth="1"/>
    <col min="10761" max="10761" width="37.5703125" style="268" customWidth="1"/>
    <col min="10762" max="10762" width="27" style="268" customWidth="1"/>
    <col min="10763" max="10763" width="32.28515625" style="268" customWidth="1"/>
    <col min="10764" max="10775" width="5.5703125" style="268" customWidth="1"/>
    <col min="10776" max="11008" width="10.42578125" style="268"/>
    <col min="11009" max="11009" width="49.140625" style="268" customWidth="1"/>
    <col min="11010" max="11010" width="50.140625" style="268" customWidth="1"/>
    <col min="11011" max="11011" width="49.28515625" style="268" customWidth="1"/>
    <col min="11012" max="11012" width="20.85546875" style="268" customWidth="1"/>
    <col min="11013" max="11016" width="15.28515625" style="268" customWidth="1"/>
    <col min="11017" max="11017" width="37.5703125" style="268" customWidth="1"/>
    <col min="11018" max="11018" width="27" style="268" customWidth="1"/>
    <col min="11019" max="11019" width="32.28515625" style="268" customWidth="1"/>
    <col min="11020" max="11031" width="5.5703125" style="268" customWidth="1"/>
    <col min="11032" max="11264" width="10.42578125" style="268"/>
    <col min="11265" max="11265" width="49.140625" style="268" customWidth="1"/>
    <col min="11266" max="11266" width="50.140625" style="268" customWidth="1"/>
    <col min="11267" max="11267" width="49.28515625" style="268" customWidth="1"/>
    <col min="11268" max="11268" width="20.85546875" style="268" customWidth="1"/>
    <col min="11269" max="11272" width="15.28515625" style="268" customWidth="1"/>
    <col min="11273" max="11273" width="37.5703125" style="268" customWidth="1"/>
    <col min="11274" max="11274" width="27" style="268" customWidth="1"/>
    <col min="11275" max="11275" width="32.28515625" style="268" customWidth="1"/>
    <col min="11276" max="11287" width="5.5703125" style="268" customWidth="1"/>
    <col min="11288" max="11520" width="10.42578125" style="268"/>
    <col min="11521" max="11521" width="49.140625" style="268" customWidth="1"/>
    <col min="11522" max="11522" width="50.140625" style="268" customWidth="1"/>
    <col min="11523" max="11523" width="49.28515625" style="268" customWidth="1"/>
    <col min="11524" max="11524" width="20.85546875" style="268" customWidth="1"/>
    <col min="11525" max="11528" width="15.28515625" style="268" customWidth="1"/>
    <col min="11529" max="11529" width="37.5703125" style="268" customWidth="1"/>
    <col min="11530" max="11530" width="27" style="268" customWidth="1"/>
    <col min="11531" max="11531" width="32.28515625" style="268" customWidth="1"/>
    <col min="11532" max="11543" width="5.5703125" style="268" customWidth="1"/>
    <col min="11544" max="11776" width="10.42578125" style="268"/>
    <col min="11777" max="11777" width="49.140625" style="268" customWidth="1"/>
    <col min="11778" max="11778" width="50.140625" style="268" customWidth="1"/>
    <col min="11779" max="11779" width="49.28515625" style="268" customWidth="1"/>
    <col min="11780" max="11780" width="20.85546875" style="268" customWidth="1"/>
    <col min="11781" max="11784" width="15.28515625" style="268" customWidth="1"/>
    <col min="11785" max="11785" width="37.5703125" style="268" customWidth="1"/>
    <col min="11786" max="11786" width="27" style="268" customWidth="1"/>
    <col min="11787" max="11787" width="32.28515625" style="268" customWidth="1"/>
    <col min="11788" max="11799" width="5.5703125" style="268" customWidth="1"/>
    <col min="11800" max="12032" width="10.42578125" style="268"/>
    <col min="12033" max="12033" width="49.140625" style="268" customWidth="1"/>
    <col min="12034" max="12034" width="50.140625" style="268" customWidth="1"/>
    <col min="12035" max="12035" width="49.28515625" style="268" customWidth="1"/>
    <col min="12036" max="12036" width="20.85546875" style="268" customWidth="1"/>
    <col min="12037" max="12040" width="15.28515625" style="268" customWidth="1"/>
    <col min="12041" max="12041" width="37.5703125" style="268" customWidth="1"/>
    <col min="12042" max="12042" width="27" style="268" customWidth="1"/>
    <col min="12043" max="12043" width="32.28515625" style="268" customWidth="1"/>
    <col min="12044" max="12055" width="5.5703125" style="268" customWidth="1"/>
    <col min="12056" max="12288" width="10.42578125" style="268"/>
    <col min="12289" max="12289" width="49.140625" style="268" customWidth="1"/>
    <col min="12290" max="12290" width="50.140625" style="268" customWidth="1"/>
    <col min="12291" max="12291" width="49.28515625" style="268" customWidth="1"/>
    <col min="12292" max="12292" width="20.85546875" style="268" customWidth="1"/>
    <col min="12293" max="12296" width="15.28515625" style="268" customWidth="1"/>
    <col min="12297" max="12297" width="37.5703125" style="268" customWidth="1"/>
    <col min="12298" max="12298" width="27" style="268" customWidth="1"/>
    <col min="12299" max="12299" width="32.28515625" style="268" customWidth="1"/>
    <col min="12300" max="12311" width="5.5703125" style="268" customWidth="1"/>
    <col min="12312" max="12544" width="10.42578125" style="268"/>
    <col min="12545" max="12545" width="49.140625" style="268" customWidth="1"/>
    <col min="12546" max="12546" width="50.140625" style="268" customWidth="1"/>
    <col min="12547" max="12547" width="49.28515625" style="268" customWidth="1"/>
    <col min="12548" max="12548" width="20.85546875" style="268" customWidth="1"/>
    <col min="12549" max="12552" width="15.28515625" style="268" customWidth="1"/>
    <col min="12553" max="12553" width="37.5703125" style="268" customWidth="1"/>
    <col min="12554" max="12554" width="27" style="268" customWidth="1"/>
    <col min="12555" max="12555" width="32.28515625" style="268" customWidth="1"/>
    <col min="12556" max="12567" width="5.5703125" style="268" customWidth="1"/>
    <col min="12568" max="12800" width="10.42578125" style="268"/>
    <col min="12801" max="12801" width="49.140625" style="268" customWidth="1"/>
    <col min="12802" max="12802" width="50.140625" style="268" customWidth="1"/>
    <col min="12803" max="12803" width="49.28515625" style="268" customWidth="1"/>
    <col min="12804" max="12804" width="20.85546875" style="268" customWidth="1"/>
    <col min="12805" max="12808" width="15.28515625" style="268" customWidth="1"/>
    <col min="12809" max="12809" width="37.5703125" style="268" customWidth="1"/>
    <col min="12810" max="12810" width="27" style="268" customWidth="1"/>
    <col min="12811" max="12811" width="32.28515625" style="268" customWidth="1"/>
    <col min="12812" max="12823" width="5.5703125" style="268" customWidth="1"/>
    <col min="12824" max="13056" width="10.42578125" style="268"/>
    <col min="13057" max="13057" width="49.140625" style="268" customWidth="1"/>
    <col min="13058" max="13058" width="50.140625" style="268" customWidth="1"/>
    <col min="13059" max="13059" width="49.28515625" style="268" customWidth="1"/>
    <col min="13060" max="13060" width="20.85546875" style="268" customWidth="1"/>
    <col min="13061" max="13064" width="15.28515625" style="268" customWidth="1"/>
    <col min="13065" max="13065" width="37.5703125" style="268" customWidth="1"/>
    <col min="13066" max="13066" width="27" style="268" customWidth="1"/>
    <col min="13067" max="13067" width="32.28515625" style="268" customWidth="1"/>
    <col min="13068" max="13079" width="5.5703125" style="268" customWidth="1"/>
    <col min="13080" max="13312" width="10.42578125" style="268"/>
    <col min="13313" max="13313" width="49.140625" style="268" customWidth="1"/>
    <col min="13314" max="13314" width="50.140625" style="268" customWidth="1"/>
    <col min="13315" max="13315" width="49.28515625" style="268" customWidth="1"/>
    <col min="13316" max="13316" width="20.85546875" style="268" customWidth="1"/>
    <col min="13317" max="13320" width="15.28515625" style="268" customWidth="1"/>
    <col min="13321" max="13321" width="37.5703125" style="268" customWidth="1"/>
    <col min="13322" max="13322" width="27" style="268" customWidth="1"/>
    <col min="13323" max="13323" width="32.28515625" style="268" customWidth="1"/>
    <col min="13324" max="13335" width="5.5703125" style="268" customWidth="1"/>
    <col min="13336" max="13568" width="10.42578125" style="268"/>
    <col min="13569" max="13569" width="49.140625" style="268" customWidth="1"/>
    <col min="13570" max="13570" width="50.140625" style="268" customWidth="1"/>
    <col min="13571" max="13571" width="49.28515625" style="268" customWidth="1"/>
    <col min="13572" max="13572" width="20.85546875" style="268" customWidth="1"/>
    <col min="13573" max="13576" width="15.28515625" style="268" customWidth="1"/>
    <col min="13577" max="13577" width="37.5703125" style="268" customWidth="1"/>
    <col min="13578" max="13578" width="27" style="268" customWidth="1"/>
    <col min="13579" max="13579" width="32.28515625" style="268" customWidth="1"/>
    <col min="13580" max="13591" width="5.5703125" style="268" customWidth="1"/>
    <col min="13592" max="13824" width="10.42578125" style="268"/>
    <col min="13825" max="13825" width="49.140625" style="268" customWidth="1"/>
    <col min="13826" max="13826" width="50.140625" style="268" customWidth="1"/>
    <col min="13827" max="13827" width="49.28515625" style="268" customWidth="1"/>
    <col min="13828" max="13828" width="20.85546875" style="268" customWidth="1"/>
    <col min="13829" max="13832" width="15.28515625" style="268" customWidth="1"/>
    <col min="13833" max="13833" width="37.5703125" style="268" customWidth="1"/>
    <col min="13834" max="13834" width="27" style="268" customWidth="1"/>
    <col min="13835" max="13835" width="32.28515625" style="268" customWidth="1"/>
    <col min="13836" max="13847" width="5.5703125" style="268" customWidth="1"/>
    <col min="13848" max="14080" width="10.42578125" style="268"/>
    <col min="14081" max="14081" width="49.140625" style="268" customWidth="1"/>
    <col min="14082" max="14082" width="50.140625" style="268" customWidth="1"/>
    <col min="14083" max="14083" width="49.28515625" style="268" customWidth="1"/>
    <col min="14084" max="14084" width="20.85546875" style="268" customWidth="1"/>
    <col min="14085" max="14088" width="15.28515625" style="268" customWidth="1"/>
    <col min="14089" max="14089" width="37.5703125" style="268" customWidth="1"/>
    <col min="14090" max="14090" width="27" style="268" customWidth="1"/>
    <col min="14091" max="14091" width="32.28515625" style="268" customWidth="1"/>
    <col min="14092" max="14103" width="5.5703125" style="268" customWidth="1"/>
    <col min="14104" max="14336" width="10.42578125" style="268"/>
    <col min="14337" max="14337" width="49.140625" style="268" customWidth="1"/>
    <col min="14338" max="14338" width="50.140625" style="268" customWidth="1"/>
    <col min="14339" max="14339" width="49.28515625" style="268" customWidth="1"/>
    <col min="14340" max="14340" width="20.85546875" style="268" customWidth="1"/>
    <col min="14341" max="14344" width="15.28515625" style="268" customWidth="1"/>
    <col min="14345" max="14345" width="37.5703125" style="268" customWidth="1"/>
    <col min="14346" max="14346" width="27" style="268" customWidth="1"/>
    <col min="14347" max="14347" width="32.28515625" style="268" customWidth="1"/>
    <col min="14348" max="14359" width="5.5703125" style="268" customWidth="1"/>
    <col min="14360" max="14592" width="10.42578125" style="268"/>
    <col min="14593" max="14593" width="49.140625" style="268" customWidth="1"/>
    <col min="14594" max="14594" width="50.140625" style="268" customWidth="1"/>
    <col min="14595" max="14595" width="49.28515625" style="268" customWidth="1"/>
    <col min="14596" max="14596" width="20.85546875" style="268" customWidth="1"/>
    <col min="14597" max="14600" width="15.28515625" style="268" customWidth="1"/>
    <col min="14601" max="14601" width="37.5703125" style="268" customWidth="1"/>
    <col min="14602" max="14602" width="27" style="268" customWidth="1"/>
    <col min="14603" max="14603" width="32.28515625" style="268" customWidth="1"/>
    <col min="14604" max="14615" width="5.5703125" style="268" customWidth="1"/>
    <col min="14616" max="14848" width="10.42578125" style="268"/>
    <col min="14849" max="14849" width="49.140625" style="268" customWidth="1"/>
    <col min="14850" max="14850" width="50.140625" style="268" customWidth="1"/>
    <col min="14851" max="14851" width="49.28515625" style="268" customWidth="1"/>
    <col min="14852" max="14852" width="20.85546875" style="268" customWidth="1"/>
    <col min="14853" max="14856" width="15.28515625" style="268" customWidth="1"/>
    <col min="14857" max="14857" width="37.5703125" style="268" customWidth="1"/>
    <col min="14858" max="14858" width="27" style="268" customWidth="1"/>
    <col min="14859" max="14859" width="32.28515625" style="268" customWidth="1"/>
    <col min="14860" max="14871" width="5.5703125" style="268" customWidth="1"/>
    <col min="14872" max="15104" width="10.42578125" style="268"/>
    <col min="15105" max="15105" width="49.140625" style="268" customWidth="1"/>
    <col min="15106" max="15106" width="50.140625" style="268" customWidth="1"/>
    <col min="15107" max="15107" width="49.28515625" style="268" customWidth="1"/>
    <col min="15108" max="15108" width="20.85546875" style="268" customWidth="1"/>
    <col min="15109" max="15112" width="15.28515625" style="268" customWidth="1"/>
    <col min="15113" max="15113" width="37.5703125" style="268" customWidth="1"/>
    <col min="15114" max="15114" width="27" style="268" customWidth="1"/>
    <col min="15115" max="15115" width="32.28515625" style="268" customWidth="1"/>
    <col min="15116" max="15127" width="5.5703125" style="268" customWidth="1"/>
    <col min="15128" max="15360" width="10.42578125" style="268"/>
    <col min="15361" max="15361" width="49.140625" style="268" customWidth="1"/>
    <col min="15362" max="15362" width="50.140625" style="268" customWidth="1"/>
    <col min="15363" max="15363" width="49.28515625" style="268" customWidth="1"/>
    <col min="15364" max="15364" width="20.85546875" style="268" customWidth="1"/>
    <col min="15365" max="15368" width="15.28515625" style="268" customWidth="1"/>
    <col min="15369" max="15369" width="37.5703125" style="268" customWidth="1"/>
    <col min="15370" max="15370" width="27" style="268" customWidth="1"/>
    <col min="15371" max="15371" width="32.28515625" style="268" customWidth="1"/>
    <col min="15372" max="15383" width="5.5703125" style="268" customWidth="1"/>
    <col min="15384" max="15616" width="10.42578125" style="268"/>
    <col min="15617" max="15617" width="49.140625" style="268" customWidth="1"/>
    <col min="15618" max="15618" width="50.140625" style="268" customWidth="1"/>
    <col min="15619" max="15619" width="49.28515625" style="268" customWidth="1"/>
    <col min="15620" max="15620" width="20.85546875" style="268" customWidth="1"/>
    <col min="15621" max="15624" width="15.28515625" style="268" customWidth="1"/>
    <col min="15625" max="15625" width="37.5703125" style="268" customWidth="1"/>
    <col min="15626" max="15626" width="27" style="268" customWidth="1"/>
    <col min="15627" max="15627" width="32.28515625" style="268" customWidth="1"/>
    <col min="15628" max="15639" width="5.5703125" style="268" customWidth="1"/>
    <col min="15640" max="15872" width="10.42578125" style="268"/>
    <col min="15873" max="15873" width="49.140625" style="268" customWidth="1"/>
    <col min="15874" max="15874" width="50.140625" style="268" customWidth="1"/>
    <col min="15875" max="15875" width="49.28515625" style="268" customWidth="1"/>
    <col min="15876" max="15876" width="20.85546875" style="268" customWidth="1"/>
    <col min="15877" max="15880" width="15.28515625" style="268" customWidth="1"/>
    <col min="15881" max="15881" width="37.5703125" style="268" customWidth="1"/>
    <col min="15882" max="15882" width="27" style="268" customWidth="1"/>
    <col min="15883" max="15883" width="32.28515625" style="268" customWidth="1"/>
    <col min="15884" max="15895" width="5.5703125" style="268" customWidth="1"/>
    <col min="15896" max="16128" width="10.42578125" style="268"/>
    <col min="16129" max="16129" width="49.140625" style="268" customWidth="1"/>
    <col min="16130" max="16130" width="50.140625" style="268" customWidth="1"/>
    <col min="16131" max="16131" width="49.28515625" style="268" customWidth="1"/>
    <col min="16132" max="16132" width="20.85546875" style="268" customWidth="1"/>
    <col min="16133" max="16136" width="15.28515625" style="268" customWidth="1"/>
    <col min="16137" max="16137" width="37.5703125" style="268" customWidth="1"/>
    <col min="16138" max="16138" width="27" style="268" customWidth="1"/>
    <col min="16139" max="16139" width="32.28515625" style="268" customWidth="1"/>
    <col min="16140" max="16151" width="5.5703125" style="268" customWidth="1"/>
    <col min="16152" max="16384" width="10.42578125" style="268"/>
  </cols>
  <sheetData>
    <row r="1" spans="1:256" x14ac:dyDescent="0.25">
      <c r="A1" s="199" t="s">
        <v>23</v>
      </c>
      <c r="C1" s="264"/>
      <c r="D1" s="265"/>
      <c r="E1" s="264"/>
      <c r="F1" s="264"/>
      <c r="G1" s="266"/>
      <c r="H1" s="266"/>
      <c r="I1" s="266" t="s">
        <v>174</v>
      </c>
      <c r="J1" s="265"/>
      <c r="K1" s="265"/>
      <c r="L1" s="265"/>
      <c r="M1" s="267"/>
      <c r="N1" s="267"/>
      <c r="O1" s="267"/>
      <c r="P1" s="267"/>
      <c r="Q1" s="267"/>
      <c r="R1" s="267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  <c r="EA1" s="265"/>
      <c r="EB1" s="265"/>
      <c r="EC1" s="265"/>
      <c r="ED1" s="265"/>
      <c r="EE1" s="265"/>
      <c r="EF1" s="265"/>
      <c r="EG1" s="265"/>
      <c r="EH1" s="265"/>
      <c r="EI1" s="265"/>
      <c r="EJ1" s="265"/>
      <c r="EK1" s="265"/>
      <c r="EL1" s="265"/>
      <c r="EM1" s="265"/>
      <c r="EN1" s="265"/>
      <c r="EO1" s="265"/>
      <c r="EP1" s="265"/>
      <c r="EQ1" s="265"/>
      <c r="ER1" s="265"/>
      <c r="ES1" s="265"/>
      <c r="ET1" s="265"/>
      <c r="EU1" s="265"/>
      <c r="EV1" s="265"/>
      <c r="EW1" s="265"/>
      <c r="EX1" s="265"/>
      <c r="EY1" s="265"/>
      <c r="EZ1" s="265"/>
      <c r="FA1" s="265"/>
      <c r="FB1" s="265"/>
      <c r="FC1" s="265"/>
      <c r="FD1" s="265"/>
      <c r="FE1" s="265"/>
      <c r="FF1" s="265"/>
      <c r="FG1" s="265"/>
      <c r="FH1" s="265"/>
      <c r="FI1" s="265"/>
      <c r="FJ1" s="265"/>
      <c r="FK1" s="265"/>
      <c r="FL1" s="265"/>
      <c r="FM1" s="265"/>
      <c r="FN1" s="265"/>
      <c r="FO1" s="265"/>
      <c r="FP1" s="265"/>
      <c r="FQ1" s="265"/>
      <c r="FR1" s="265"/>
      <c r="FS1" s="265"/>
      <c r="FT1" s="265"/>
      <c r="FU1" s="265"/>
      <c r="FV1" s="265"/>
      <c r="FW1" s="265"/>
      <c r="FX1" s="265"/>
      <c r="FY1" s="265"/>
      <c r="FZ1" s="265"/>
      <c r="GA1" s="265"/>
      <c r="GB1" s="265"/>
      <c r="GC1" s="265"/>
      <c r="GD1" s="265"/>
      <c r="GE1" s="265"/>
      <c r="GF1" s="265"/>
      <c r="GG1" s="265"/>
      <c r="GH1" s="265"/>
      <c r="GI1" s="265"/>
      <c r="GJ1" s="265"/>
      <c r="GK1" s="265"/>
      <c r="GL1" s="265"/>
      <c r="GM1" s="265"/>
      <c r="GN1" s="265"/>
      <c r="GO1" s="265"/>
      <c r="GP1" s="265"/>
      <c r="GQ1" s="265"/>
      <c r="GR1" s="265"/>
      <c r="GS1" s="265"/>
      <c r="GT1" s="265"/>
      <c r="GU1" s="265"/>
      <c r="GV1" s="265"/>
      <c r="GW1" s="265"/>
      <c r="GX1" s="265"/>
      <c r="GY1" s="265"/>
      <c r="GZ1" s="265"/>
      <c r="HA1" s="265"/>
      <c r="HB1" s="265"/>
      <c r="HC1" s="265"/>
      <c r="HD1" s="265"/>
      <c r="HE1" s="265"/>
      <c r="HF1" s="265"/>
      <c r="HG1" s="265"/>
      <c r="HH1" s="265"/>
      <c r="HI1" s="265"/>
      <c r="HJ1" s="265"/>
      <c r="HK1" s="265"/>
      <c r="HL1" s="265"/>
      <c r="HM1" s="265"/>
      <c r="HN1" s="265"/>
      <c r="HO1" s="265"/>
      <c r="HP1" s="265"/>
      <c r="HQ1" s="265"/>
      <c r="HR1" s="265"/>
      <c r="HS1" s="265"/>
      <c r="HT1" s="265"/>
      <c r="HU1" s="265"/>
      <c r="HV1" s="265"/>
      <c r="HW1" s="265"/>
      <c r="HX1" s="265"/>
      <c r="HY1" s="265"/>
      <c r="HZ1" s="265"/>
      <c r="IA1" s="265"/>
      <c r="IB1" s="265"/>
      <c r="IC1" s="265"/>
      <c r="ID1" s="265"/>
      <c r="IE1" s="265"/>
      <c r="IF1" s="265"/>
      <c r="IG1" s="265"/>
      <c r="IH1" s="265"/>
      <c r="II1" s="265"/>
      <c r="IJ1" s="265"/>
      <c r="IK1" s="265"/>
      <c r="IL1" s="265"/>
      <c r="IM1" s="265"/>
      <c r="IN1" s="265"/>
      <c r="IO1" s="265"/>
      <c r="IP1" s="265"/>
      <c r="IQ1" s="265"/>
      <c r="IR1" s="265"/>
      <c r="IS1" s="265"/>
      <c r="IT1" s="265"/>
      <c r="IU1" s="265"/>
      <c r="IV1" s="265"/>
    </row>
    <row r="2" spans="1:256" s="274" customFormat="1" ht="47.25" x14ac:dyDescent="0.25">
      <c r="A2" s="365" t="s">
        <v>212</v>
      </c>
      <c r="C2" s="269"/>
      <c r="D2" s="270"/>
      <c r="E2" s="269"/>
      <c r="F2" s="269"/>
      <c r="G2" s="271"/>
      <c r="H2" s="271"/>
      <c r="I2" s="271" t="s">
        <v>175</v>
      </c>
      <c r="J2" s="272"/>
      <c r="K2" s="272"/>
      <c r="L2" s="272"/>
      <c r="M2" s="273"/>
      <c r="N2" s="273"/>
      <c r="O2" s="273"/>
      <c r="P2" s="273"/>
      <c r="Q2" s="273"/>
      <c r="R2" s="273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2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2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2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2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272"/>
      <c r="GQ2" s="272"/>
      <c r="GR2" s="272"/>
      <c r="GS2" s="272"/>
      <c r="GT2" s="272"/>
      <c r="GU2" s="272"/>
      <c r="GV2" s="272"/>
      <c r="GW2" s="272"/>
      <c r="GX2" s="272"/>
      <c r="GY2" s="272"/>
      <c r="GZ2" s="272"/>
      <c r="HA2" s="272"/>
      <c r="HB2" s="272"/>
      <c r="HC2" s="272"/>
      <c r="HD2" s="272"/>
      <c r="HE2" s="272"/>
      <c r="HF2" s="272"/>
      <c r="HG2" s="272"/>
      <c r="HH2" s="272"/>
      <c r="HI2" s="272"/>
      <c r="HJ2" s="272"/>
      <c r="HK2" s="272"/>
      <c r="HL2" s="272"/>
      <c r="HM2" s="272"/>
      <c r="HN2" s="272"/>
      <c r="HO2" s="272"/>
      <c r="HP2" s="272"/>
      <c r="HQ2" s="272"/>
      <c r="HR2" s="272"/>
      <c r="HS2" s="272"/>
      <c r="HT2" s="272"/>
      <c r="HU2" s="272"/>
      <c r="HV2" s="272"/>
      <c r="HW2" s="272"/>
      <c r="HX2" s="272"/>
      <c r="HY2" s="272"/>
      <c r="HZ2" s="272"/>
      <c r="IA2" s="272"/>
      <c r="IB2" s="272"/>
      <c r="IC2" s="272"/>
      <c r="ID2" s="272"/>
      <c r="IE2" s="272"/>
      <c r="IF2" s="272"/>
      <c r="IG2" s="272"/>
      <c r="IH2" s="272"/>
      <c r="II2" s="272"/>
      <c r="IJ2" s="272"/>
      <c r="IK2" s="272"/>
      <c r="IL2" s="272"/>
      <c r="IM2" s="272"/>
      <c r="IN2" s="272"/>
      <c r="IO2" s="272"/>
      <c r="IP2" s="272"/>
      <c r="IQ2" s="272"/>
      <c r="IR2" s="272"/>
      <c r="IS2" s="272"/>
      <c r="IT2" s="272"/>
      <c r="IU2" s="272"/>
      <c r="IV2" s="272"/>
    </row>
    <row r="3" spans="1:256" x14ac:dyDescent="0.25">
      <c r="A3" s="310" t="s">
        <v>136</v>
      </c>
      <c r="C3" s="275"/>
      <c r="D3" s="276"/>
      <c r="E3" s="275"/>
      <c r="F3" s="275"/>
      <c r="G3" s="277"/>
      <c r="H3" s="277"/>
      <c r="I3" s="277" t="s">
        <v>210</v>
      </c>
      <c r="J3" s="276"/>
      <c r="K3" s="276"/>
      <c r="L3" s="276"/>
      <c r="M3" s="278"/>
      <c r="N3" s="278"/>
      <c r="O3" s="278"/>
      <c r="P3" s="278"/>
      <c r="Q3" s="278"/>
      <c r="R3" s="278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  <c r="HT3" s="276"/>
      <c r="HU3" s="276"/>
      <c r="HV3" s="276"/>
      <c r="HW3" s="276"/>
      <c r="HX3" s="276"/>
      <c r="HY3" s="276"/>
      <c r="HZ3" s="276"/>
      <c r="IA3" s="276"/>
      <c r="IB3" s="276"/>
      <c r="IC3" s="276"/>
      <c r="ID3" s="276"/>
      <c r="IE3" s="276"/>
      <c r="IF3" s="276"/>
      <c r="IG3" s="276"/>
      <c r="IH3" s="276"/>
      <c r="II3" s="276"/>
      <c r="IJ3" s="276"/>
      <c r="IK3" s="276"/>
      <c r="IL3" s="276"/>
      <c r="IM3" s="276"/>
      <c r="IN3" s="276"/>
      <c r="IO3" s="276"/>
      <c r="IP3" s="276"/>
      <c r="IQ3" s="276"/>
      <c r="IR3" s="276"/>
      <c r="IS3" s="276"/>
      <c r="IT3" s="276"/>
      <c r="IU3" s="276"/>
      <c r="IV3" s="276"/>
    </row>
    <row r="4" spans="1:256" x14ac:dyDescent="0.25">
      <c r="A4" s="279">
        <v>46009</v>
      </c>
      <c r="C4" s="279"/>
      <c r="D4" s="280"/>
      <c r="E4" s="276"/>
      <c r="F4" s="276"/>
      <c r="G4" s="281"/>
      <c r="H4" s="281"/>
      <c r="I4" s="279">
        <v>46009</v>
      </c>
      <c r="J4" s="281"/>
      <c r="K4" s="276"/>
      <c r="L4" s="276"/>
      <c r="M4" s="278"/>
      <c r="N4" s="278"/>
      <c r="O4" s="278"/>
      <c r="P4" s="278"/>
      <c r="Q4" s="278"/>
      <c r="R4" s="278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  <c r="FE4" s="276"/>
      <c r="FF4" s="276"/>
      <c r="FG4" s="276"/>
      <c r="FH4" s="276"/>
      <c r="FI4" s="276"/>
      <c r="FJ4" s="276"/>
      <c r="FK4" s="276"/>
      <c r="FL4" s="276"/>
      <c r="FM4" s="276"/>
      <c r="FN4" s="276"/>
      <c r="FO4" s="276"/>
      <c r="FP4" s="276"/>
      <c r="FQ4" s="276"/>
      <c r="FR4" s="276"/>
      <c r="FS4" s="276"/>
      <c r="FT4" s="276"/>
      <c r="FU4" s="276"/>
      <c r="FV4" s="276"/>
      <c r="FW4" s="276"/>
      <c r="FX4" s="276"/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  <c r="HT4" s="276"/>
      <c r="HU4" s="276"/>
      <c r="HV4" s="276"/>
      <c r="HW4" s="276"/>
      <c r="HX4" s="276"/>
      <c r="HY4" s="276"/>
      <c r="HZ4" s="276"/>
      <c r="IA4" s="276"/>
      <c r="IB4" s="276"/>
      <c r="IC4" s="276"/>
      <c r="ID4" s="276"/>
      <c r="IE4" s="276"/>
      <c r="IF4" s="276"/>
      <c r="IG4" s="276"/>
      <c r="IH4" s="276"/>
      <c r="II4" s="276"/>
      <c r="IJ4" s="276"/>
      <c r="IK4" s="276"/>
      <c r="IL4" s="276"/>
      <c r="IM4" s="276"/>
      <c r="IN4" s="276"/>
      <c r="IO4" s="276"/>
      <c r="IP4" s="276"/>
      <c r="IQ4" s="276"/>
      <c r="IR4" s="276"/>
      <c r="IS4" s="276"/>
      <c r="IT4" s="276"/>
      <c r="IU4" s="276"/>
      <c r="IV4" s="276"/>
    </row>
    <row r="7" spans="1:256" x14ac:dyDescent="0.25">
      <c r="A7" s="434" t="s">
        <v>71</v>
      </c>
      <c r="B7" s="434"/>
      <c r="C7" s="434"/>
      <c r="D7" s="434"/>
      <c r="E7" s="434"/>
      <c r="F7" s="434"/>
      <c r="G7" s="434"/>
      <c r="H7" s="434"/>
      <c r="I7" s="434"/>
      <c r="J7" s="366"/>
    </row>
    <row r="8" spans="1:256" x14ac:dyDescent="0.25">
      <c r="A8" s="435" t="s">
        <v>211</v>
      </c>
      <c r="B8" s="435"/>
      <c r="C8" s="435"/>
      <c r="D8" s="435"/>
      <c r="E8" s="435"/>
      <c r="F8" s="435"/>
      <c r="G8" s="435"/>
      <c r="H8" s="435"/>
      <c r="I8" s="435"/>
    </row>
    <row r="9" spans="1:256" x14ac:dyDescent="0.25">
      <c r="A9" s="282" t="s">
        <v>176</v>
      </c>
      <c r="B9" s="283" t="s">
        <v>213</v>
      </c>
      <c r="E9" s="284"/>
      <c r="F9" s="284"/>
      <c r="G9" s="284"/>
      <c r="H9" s="284"/>
      <c r="I9" s="284"/>
      <c r="J9" s="284"/>
      <c r="K9" s="284"/>
    </row>
    <row r="10" spans="1:256" x14ac:dyDescent="0.25">
      <c r="A10" s="282" t="s">
        <v>177</v>
      </c>
      <c r="B10" s="285" t="s">
        <v>169</v>
      </c>
      <c r="C10" s="286"/>
      <c r="I10" s="284"/>
      <c r="J10" s="284"/>
      <c r="K10" s="284"/>
    </row>
    <row r="11" spans="1:256" x14ac:dyDescent="0.25">
      <c r="A11" s="282" t="s">
        <v>178</v>
      </c>
      <c r="B11" s="285"/>
      <c r="C11" s="286"/>
      <c r="I11" s="287"/>
      <c r="J11" s="287"/>
    </row>
    <row r="12" spans="1:256" x14ac:dyDescent="0.25">
      <c r="A12" s="282" t="s">
        <v>179</v>
      </c>
      <c r="B12" s="285" t="s">
        <v>166</v>
      </c>
      <c r="C12" s="286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  <c r="IO12" s="287"/>
      <c r="IP12" s="287"/>
      <c r="IQ12" s="287"/>
      <c r="IR12" s="287"/>
      <c r="IS12" s="287"/>
      <c r="IT12" s="287"/>
      <c r="IU12" s="287"/>
      <c r="IV12" s="287"/>
    </row>
    <row r="13" spans="1:256" x14ac:dyDescent="0.25">
      <c r="A13" s="282" t="s">
        <v>180</v>
      </c>
      <c r="B13" s="285" t="s">
        <v>170</v>
      </c>
      <c r="C13" s="286"/>
    </row>
    <row r="14" spans="1:256" x14ac:dyDescent="0.25">
      <c r="A14" s="282" t="s">
        <v>181</v>
      </c>
      <c r="B14" s="285">
        <f>SUM(D20:D21)</f>
        <v>1058</v>
      </c>
      <c r="C14" s="286"/>
      <c r="E14" s="288"/>
      <c r="F14" s="289"/>
      <c r="G14" s="288"/>
    </row>
    <row r="15" spans="1:256" x14ac:dyDescent="0.25">
      <c r="A15" s="282" t="s">
        <v>182</v>
      </c>
      <c r="B15" s="335" t="s">
        <v>183</v>
      </c>
      <c r="C15" s="290"/>
    </row>
    <row r="16" spans="1:256" x14ac:dyDescent="0.25">
      <c r="A16" s="291" t="s">
        <v>184</v>
      </c>
      <c r="B16" s="285" t="s">
        <v>164</v>
      </c>
      <c r="C16" s="286"/>
    </row>
    <row r="17" spans="1:10" x14ac:dyDescent="0.25">
      <c r="A17" s="268" t="s">
        <v>142</v>
      </c>
      <c r="B17" s="268" t="s">
        <v>171</v>
      </c>
    </row>
    <row r="18" spans="1:10" x14ac:dyDescent="0.25">
      <c r="A18" s="436" t="s">
        <v>5</v>
      </c>
      <c r="B18" s="436" t="s">
        <v>139</v>
      </c>
      <c r="C18" s="438" t="s">
        <v>82</v>
      </c>
      <c r="D18" s="436" t="s">
        <v>4</v>
      </c>
      <c r="E18" s="440" t="s">
        <v>185</v>
      </c>
      <c r="F18" s="441"/>
      <c r="G18" s="441"/>
      <c r="H18" s="442"/>
      <c r="I18" s="438" t="s">
        <v>84</v>
      </c>
    </row>
    <row r="19" spans="1:10" ht="31.5" x14ac:dyDescent="0.25">
      <c r="A19" s="437"/>
      <c r="B19" s="437"/>
      <c r="C19" s="439"/>
      <c r="D19" s="437"/>
      <c r="E19" s="292" t="s">
        <v>186</v>
      </c>
      <c r="F19" s="292" t="s">
        <v>187</v>
      </c>
      <c r="G19" s="293" t="s">
        <v>188</v>
      </c>
      <c r="H19" s="292" t="s">
        <v>189</v>
      </c>
      <c r="I19" s="439"/>
      <c r="J19" s="294"/>
    </row>
    <row r="20" spans="1:10" ht="31.5" x14ac:dyDescent="0.25">
      <c r="A20" s="49" t="s">
        <v>205</v>
      </c>
      <c r="B20" s="443">
        <v>140960</v>
      </c>
      <c r="C20" s="222" t="s">
        <v>206</v>
      </c>
      <c r="D20" s="221"/>
      <c r="E20" s="218"/>
      <c r="F20" s="444">
        <v>0.83333333333333337</v>
      </c>
      <c r="G20" s="219">
        <v>6.25E-2</v>
      </c>
      <c r="H20" s="444">
        <f>F20+G20</f>
        <v>0.89583333333333337</v>
      </c>
      <c r="I20" s="331" t="s">
        <v>158</v>
      </c>
      <c r="J20" s="294"/>
    </row>
    <row r="21" spans="1:10" s="250" customFormat="1" ht="31.5" x14ac:dyDescent="0.25">
      <c r="A21" s="49" t="s">
        <v>207</v>
      </c>
      <c r="B21" s="443">
        <v>344960</v>
      </c>
      <c r="C21" s="222" t="s">
        <v>208</v>
      </c>
      <c r="D21" s="221">
        <v>1058</v>
      </c>
      <c r="E21" s="218">
        <v>0.9375</v>
      </c>
      <c r="F21" s="444">
        <f>E21+H20</f>
        <v>1.8333333333333335</v>
      </c>
      <c r="G21" s="219">
        <v>4.1666666666666664E-2</v>
      </c>
      <c r="H21" s="444">
        <f>F21+G21</f>
        <v>1.8750000000000002</v>
      </c>
      <c r="I21" s="331" t="s">
        <v>159</v>
      </c>
    </row>
    <row r="22" spans="1:10" x14ac:dyDescent="0.25">
      <c r="A22" s="296"/>
      <c r="B22" s="297"/>
      <c r="C22" s="298"/>
      <c r="D22" s="297"/>
      <c r="E22" s="297"/>
      <c r="F22" s="297"/>
      <c r="G22" s="297"/>
      <c r="H22" s="297"/>
      <c r="I22" s="297"/>
      <c r="J22" s="294"/>
    </row>
    <row r="23" spans="1:10" x14ac:dyDescent="0.25">
      <c r="A23" s="299" t="s">
        <v>90</v>
      </c>
      <c r="B23" s="300">
        <f>SUM(E20:E21,G20:G21)</f>
        <v>1.0416666666666667</v>
      </c>
      <c r="C23" s="299" t="s">
        <v>151</v>
      </c>
    </row>
    <row r="24" spans="1:10" x14ac:dyDescent="0.25">
      <c r="A24" s="302" t="s">
        <v>91</v>
      </c>
      <c r="B24" s="301">
        <f>SUM(E20:E21)</f>
        <v>0.9375</v>
      </c>
      <c r="C24" s="299" t="s">
        <v>151</v>
      </c>
      <c r="J24" s="303"/>
    </row>
    <row r="25" spans="1:10" x14ac:dyDescent="0.25">
      <c r="A25" s="302" t="s">
        <v>149</v>
      </c>
      <c r="B25" s="301">
        <f>SUM(G20:G21)</f>
        <v>0.10416666666666666</v>
      </c>
      <c r="C25" s="299" t="s">
        <v>151</v>
      </c>
    </row>
    <row r="26" spans="1:10" x14ac:dyDescent="0.25">
      <c r="A26" s="304"/>
      <c r="B26" s="304"/>
      <c r="C26" s="304"/>
      <c r="D26" s="305"/>
      <c r="E26" s="306"/>
    </row>
    <row r="27" spans="1:10" x14ac:dyDescent="0.25">
      <c r="A27" s="304"/>
      <c r="B27" s="304"/>
      <c r="C27" s="304"/>
      <c r="D27" s="367"/>
      <c r="E27" s="306"/>
    </row>
    <row r="28" spans="1:10" x14ac:dyDescent="0.25">
      <c r="D28" s="368"/>
    </row>
    <row r="33" spans="4:5" x14ac:dyDescent="0.25">
      <c r="D33" s="268" t="s">
        <v>201</v>
      </c>
    </row>
    <row r="47" spans="4:5" x14ac:dyDescent="0.25">
      <c r="E47" s="304"/>
    </row>
    <row r="48" spans="4:5" x14ac:dyDescent="0.25">
      <c r="E48" s="304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9"/>
  <sheetViews>
    <sheetView view="pageBreakPreview" topLeftCell="B4" zoomScale="87" zoomScaleNormal="70" zoomScaleSheetLayoutView="87" workbookViewId="0">
      <selection activeCell="B11" sqref="B11"/>
    </sheetView>
  </sheetViews>
  <sheetFormatPr defaultRowHeight="15.75" x14ac:dyDescent="0.25"/>
  <cols>
    <col min="1" max="1" width="40.42578125" style="250" customWidth="1"/>
    <col min="2" max="2" width="22.85546875" style="250" customWidth="1"/>
    <col min="3" max="3" width="41.7109375" style="250" customWidth="1"/>
    <col min="4" max="4" width="24.5703125" style="250" customWidth="1"/>
    <col min="5" max="5" width="11.42578125" style="250" customWidth="1"/>
    <col min="6" max="6" width="15.28515625" style="250" customWidth="1"/>
    <col min="7" max="7" width="11.7109375" style="250" customWidth="1"/>
    <col min="8" max="8" width="14.140625" style="250" customWidth="1"/>
    <col min="9" max="9" width="37.28515625" style="250" customWidth="1"/>
    <col min="10" max="16384" width="9.140625" style="250"/>
  </cols>
  <sheetData>
    <row r="1" spans="1:9" x14ac:dyDescent="0.25">
      <c r="A1" s="199" t="s">
        <v>23</v>
      </c>
      <c r="B1" s="199"/>
      <c r="C1" s="199" t="s">
        <v>23</v>
      </c>
      <c r="D1" s="200"/>
      <c r="E1" s="201"/>
      <c r="F1" s="201"/>
      <c r="G1" s="202"/>
      <c r="H1" s="101"/>
      <c r="I1" s="199" t="s">
        <v>19</v>
      </c>
    </row>
    <row r="2" spans="1:9" ht="47.25" x14ac:dyDescent="0.25">
      <c r="A2" s="174" t="s">
        <v>107</v>
      </c>
      <c r="B2" s="174"/>
      <c r="C2" s="261" t="s">
        <v>168</v>
      </c>
      <c r="D2" s="203"/>
      <c r="E2" s="204"/>
      <c r="F2" s="204"/>
      <c r="G2" s="204"/>
      <c r="H2" s="104"/>
      <c r="I2" s="177" t="s">
        <v>110</v>
      </c>
    </row>
    <row r="3" spans="1:9" x14ac:dyDescent="0.25">
      <c r="A3" s="175" t="s">
        <v>136</v>
      </c>
      <c r="B3" s="175"/>
      <c r="C3" s="262" t="s">
        <v>137</v>
      </c>
      <c r="D3" s="205"/>
      <c r="E3" s="206"/>
      <c r="F3" s="206"/>
      <c r="G3" s="206"/>
      <c r="H3" s="107"/>
      <c r="I3" s="178" t="s">
        <v>138</v>
      </c>
    </row>
    <row r="4" spans="1:9" x14ac:dyDescent="0.25">
      <c r="A4" s="225">
        <v>44924</v>
      </c>
      <c r="B4" s="207"/>
      <c r="C4" s="225">
        <f>A4</f>
        <v>44924</v>
      </c>
      <c r="D4" s="208"/>
      <c r="E4" s="208"/>
      <c r="F4" s="208"/>
      <c r="G4" s="208"/>
      <c r="H4" s="209"/>
      <c r="I4" s="210">
        <f>A4</f>
        <v>44924</v>
      </c>
    </row>
    <row r="5" spans="1:9" x14ac:dyDescent="0.25">
      <c r="A5" s="132"/>
      <c r="B5" s="132"/>
      <c r="C5" s="251"/>
      <c r="D5" s="251"/>
      <c r="E5" s="208"/>
      <c r="F5" s="208"/>
      <c r="G5" s="208"/>
      <c r="H5" s="252"/>
      <c r="I5" s="252"/>
    </row>
    <row r="6" spans="1:9" x14ac:dyDescent="0.25">
      <c r="A6" s="253"/>
      <c r="B6" s="253"/>
      <c r="C6" s="253"/>
      <c r="D6" s="253"/>
      <c r="E6" s="253"/>
      <c r="F6" s="253"/>
      <c r="G6" s="253"/>
      <c r="H6" s="253"/>
      <c r="I6" s="253"/>
    </row>
    <row r="7" spans="1:9" x14ac:dyDescent="0.25">
      <c r="A7" s="417" t="s">
        <v>71</v>
      </c>
      <c r="B7" s="417"/>
      <c r="C7" s="417"/>
      <c r="D7" s="417"/>
      <c r="E7" s="417"/>
      <c r="F7" s="417"/>
      <c r="G7" s="417"/>
      <c r="H7" s="417"/>
      <c r="I7" s="417"/>
    </row>
    <row r="8" spans="1:9" ht="20.25" customHeight="1" x14ac:dyDescent="0.25">
      <c r="A8" s="418" t="s">
        <v>135</v>
      </c>
      <c r="B8" s="418"/>
      <c r="C8" s="418"/>
      <c r="D8" s="418"/>
      <c r="E8" s="418"/>
      <c r="F8" s="418"/>
      <c r="G8" s="418"/>
      <c r="H8" s="418"/>
      <c r="I8" s="418"/>
    </row>
    <row r="9" spans="1:9" x14ac:dyDescent="0.25">
      <c r="A9" s="126" t="s">
        <v>75</v>
      </c>
      <c r="B9" s="263" t="s">
        <v>172</v>
      </c>
      <c r="C9" s="129"/>
      <c r="D9" s="211"/>
      <c r="E9" s="211"/>
      <c r="F9" s="211"/>
      <c r="G9" s="211"/>
      <c r="H9" s="211"/>
      <c r="I9" s="212"/>
    </row>
    <row r="10" spans="1:9" x14ac:dyDescent="0.25">
      <c r="A10" s="122" t="s">
        <v>72</v>
      </c>
      <c r="B10" s="124" t="s">
        <v>169</v>
      </c>
      <c r="C10" s="124"/>
      <c r="D10" s="121"/>
      <c r="E10" s="121"/>
      <c r="F10" s="121"/>
      <c r="G10" s="123"/>
    </row>
    <row r="11" spans="1:9" x14ac:dyDescent="0.25">
      <c r="A11" s="122" t="s">
        <v>74</v>
      </c>
      <c r="B11" s="124" t="s">
        <v>156</v>
      </c>
      <c r="C11" s="124"/>
      <c r="D11" s="121"/>
      <c r="E11" s="121"/>
      <c r="F11" s="121"/>
      <c r="G11" s="123"/>
    </row>
    <row r="12" spans="1:9" x14ac:dyDescent="0.25">
      <c r="A12" s="126" t="s">
        <v>76</v>
      </c>
      <c r="B12" s="126" t="s">
        <v>106</v>
      </c>
      <c r="C12" s="126"/>
      <c r="D12" s="127"/>
      <c r="E12" s="127"/>
      <c r="F12" s="127"/>
      <c r="G12" s="127"/>
    </row>
    <row r="13" spans="1:9" x14ac:dyDescent="0.25">
      <c r="A13" s="126" t="s">
        <v>78</v>
      </c>
      <c r="B13" s="124" t="s">
        <v>170</v>
      </c>
      <c r="C13" s="124"/>
      <c r="D13" s="123"/>
      <c r="E13" s="123"/>
      <c r="F13" s="123"/>
      <c r="G13" s="123"/>
    </row>
    <row r="14" spans="1:9" x14ac:dyDescent="0.25">
      <c r="A14" s="126" t="s">
        <v>0</v>
      </c>
      <c r="B14" s="230">
        <f>SUM(D21:D23)</f>
        <v>2713</v>
      </c>
      <c r="C14" s="131"/>
      <c r="D14" s="214"/>
      <c r="E14" s="127"/>
      <c r="F14" s="127"/>
      <c r="G14" s="130"/>
    </row>
    <row r="15" spans="1:9" x14ac:dyDescent="0.25">
      <c r="A15" s="126" t="s">
        <v>80</v>
      </c>
      <c r="B15" s="124" t="s">
        <v>104</v>
      </c>
      <c r="C15" s="124"/>
      <c r="D15" s="127"/>
      <c r="E15" s="127"/>
      <c r="F15" s="127"/>
      <c r="G15" s="123"/>
    </row>
    <row r="16" spans="1:9" x14ac:dyDescent="0.25">
      <c r="A16" s="126" t="s">
        <v>81</v>
      </c>
      <c r="B16" s="133" t="s">
        <v>164</v>
      </c>
      <c r="C16" s="133"/>
      <c r="D16" s="127"/>
      <c r="E16" s="127"/>
      <c r="F16" s="127"/>
      <c r="G16" s="132"/>
    </row>
    <row r="17" spans="1:9" x14ac:dyDescent="0.25">
      <c r="A17" s="125" t="s">
        <v>142</v>
      </c>
      <c r="B17" s="125" t="s">
        <v>171</v>
      </c>
      <c r="C17" s="126"/>
      <c r="D17" s="125"/>
      <c r="E17" s="125"/>
      <c r="F17" s="125"/>
      <c r="G17" s="125"/>
      <c r="H17" s="125"/>
      <c r="I17" s="126"/>
    </row>
    <row r="18" spans="1:9" ht="15.75" customHeight="1" x14ac:dyDescent="0.25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9" ht="31.5" x14ac:dyDescent="0.25">
      <c r="A19" s="412"/>
      <c r="B19" s="416"/>
      <c r="C19" s="412"/>
      <c r="D19" s="413"/>
      <c r="E19" s="249" t="s">
        <v>167</v>
      </c>
      <c r="F19" s="249" t="s">
        <v>161</v>
      </c>
      <c r="G19" s="249" t="s">
        <v>162</v>
      </c>
      <c r="H19" s="249" t="s">
        <v>163</v>
      </c>
      <c r="I19" s="412"/>
    </row>
    <row r="20" spans="1:9" s="254" customFormat="1" ht="31.5" x14ac:dyDescent="0.25">
      <c r="A20" s="215" t="s">
        <v>144</v>
      </c>
      <c r="B20" s="229" t="s">
        <v>148</v>
      </c>
      <c r="C20" s="216" t="s">
        <v>86</v>
      </c>
      <c r="D20" s="217"/>
      <c r="E20" s="218"/>
      <c r="F20" s="219">
        <v>0.41666666666666669</v>
      </c>
      <c r="G20" s="219">
        <v>0.25</v>
      </c>
      <c r="H20" s="219">
        <f>F20+G20</f>
        <v>0.66666666666666674</v>
      </c>
      <c r="I20" s="220" t="s">
        <v>158</v>
      </c>
    </row>
    <row r="21" spans="1:9" ht="47.25" x14ac:dyDescent="0.25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1.7083333333333335</v>
      </c>
      <c r="G21" s="219">
        <v>0.125</v>
      </c>
      <c r="H21" s="137">
        <f>F21+G21</f>
        <v>1.8333333333333335</v>
      </c>
      <c r="I21" s="222" t="s">
        <v>159</v>
      </c>
    </row>
    <row r="22" spans="1:9" x14ac:dyDescent="0.25">
      <c r="A22" s="215" t="s">
        <v>146</v>
      </c>
      <c r="B22" s="229" t="s">
        <v>153</v>
      </c>
      <c r="C22" s="135" t="s">
        <v>147</v>
      </c>
      <c r="D22" s="141">
        <v>286</v>
      </c>
      <c r="E22" s="156">
        <v>0.25</v>
      </c>
      <c r="F22" s="219">
        <f>H21+E22</f>
        <v>2.0833333333333335</v>
      </c>
      <c r="G22" s="137">
        <v>0.16666666666666666</v>
      </c>
      <c r="H22" s="137">
        <f>F22+G22</f>
        <v>2.25</v>
      </c>
      <c r="I22" s="85" t="s">
        <v>121</v>
      </c>
    </row>
    <row r="23" spans="1:9" ht="31.5" x14ac:dyDescent="0.25">
      <c r="A23" s="215" t="s">
        <v>145</v>
      </c>
      <c r="B23" s="229" t="s">
        <v>148</v>
      </c>
      <c r="C23" s="216" t="s">
        <v>86</v>
      </c>
      <c r="D23" s="221">
        <v>1318</v>
      </c>
      <c r="E23" s="218">
        <v>1.75</v>
      </c>
      <c r="F23" s="219">
        <f>H22+E23</f>
        <v>4</v>
      </c>
      <c r="G23" s="219">
        <v>4.1666666666666664E-2</v>
      </c>
      <c r="H23" s="219">
        <f>F23+G23</f>
        <v>4.041666666666667</v>
      </c>
      <c r="I23" s="222" t="s">
        <v>159</v>
      </c>
    </row>
    <row r="24" spans="1:9" x14ac:dyDescent="0.25">
      <c r="A24" s="142"/>
      <c r="B24" s="142"/>
      <c r="C24" s="143"/>
      <c r="D24" s="144"/>
      <c r="E24" s="144"/>
      <c r="F24" s="145"/>
      <c r="G24" s="146"/>
      <c r="H24" s="146"/>
      <c r="I24" s="147"/>
    </row>
    <row r="25" spans="1:9" x14ac:dyDescent="0.25">
      <c r="A25" s="142" t="s">
        <v>90</v>
      </c>
      <c r="B25" s="228">
        <f>SUM(E21:E23,G20:G23)</f>
        <v>3.625</v>
      </c>
      <c r="C25" s="223" t="s">
        <v>151</v>
      </c>
      <c r="D25" s="144"/>
      <c r="E25" s="144"/>
      <c r="F25" s="145"/>
      <c r="G25" s="146"/>
      <c r="H25" s="146"/>
      <c r="I25" s="147"/>
    </row>
    <row r="26" spans="1:9" x14ac:dyDescent="0.25">
      <c r="A26" s="224" t="s">
        <v>91</v>
      </c>
      <c r="B26" s="227">
        <f>SUM(E21:E23)</f>
        <v>3.041666666666667</v>
      </c>
      <c r="C26" s="223" t="s">
        <v>151</v>
      </c>
      <c r="D26" s="151"/>
      <c r="E26" s="145"/>
      <c r="F26" s="144"/>
      <c r="G26" s="152" t="s">
        <v>92</v>
      </c>
      <c r="H26" s="152"/>
      <c r="I26" s="152"/>
    </row>
    <row r="27" spans="1:9" x14ac:dyDescent="0.25">
      <c r="A27" s="224" t="s">
        <v>149</v>
      </c>
      <c r="B27" s="227">
        <f>SUM(G20:G23)</f>
        <v>0.58333333333333326</v>
      </c>
      <c r="C27" s="223" t="s">
        <v>151</v>
      </c>
      <c r="D27" s="144"/>
      <c r="E27" s="144"/>
      <c r="F27" s="151"/>
      <c r="G27" s="146"/>
      <c r="H27" s="153"/>
      <c r="I27" s="147"/>
    </row>
    <row r="28" spans="1:9" x14ac:dyDescent="0.25">
      <c r="A28" s="125"/>
      <c r="B28" s="125"/>
      <c r="C28" s="125"/>
      <c r="D28" s="125"/>
      <c r="E28" s="125"/>
      <c r="F28" s="125"/>
      <c r="G28" s="125"/>
      <c r="H28" s="125"/>
      <c r="I28" s="125"/>
    </row>
    <row r="29" spans="1:9" x14ac:dyDescent="0.25">
      <c r="A29" s="259" t="s">
        <v>134</v>
      </c>
      <c r="B29" s="154"/>
      <c r="C29" s="260"/>
      <c r="D29" s="260"/>
      <c r="E29" s="260"/>
      <c r="F29" s="260"/>
      <c r="G29" s="260"/>
      <c r="H29" s="260"/>
      <c r="I29" s="154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.78740157480314965" right="0.39370078740157483" top="0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4"/>
  <sheetViews>
    <sheetView topLeftCell="A7" zoomScale="80" zoomScaleNormal="80" workbookViewId="0">
      <selection activeCell="E30" sqref="E30"/>
    </sheetView>
  </sheetViews>
  <sheetFormatPr defaultRowHeight="12.75" x14ac:dyDescent="0.2"/>
  <cols>
    <col min="1" max="4" width="13.85546875" style="24" customWidth="1"/>
    <col min="5" max="5" width="14.140625" style="24" customWidth="1"/>
    <col min="6" max="6" width="68.5703125" style="24" customWidth="1"/>
    <col min="7" max="10" width="13.85546875" style="24" customWidth="1"/>
    <col min="11" max="16384" width="9.140625" style="24"/>
  </cols>
  <sheetData>
    <row r="1" spans="1:17" ht="18.75" customHeight="1" x14ac:dyDescent="0.25">
      <c r="A1" s="387" t="s">
        <v>23</v>
      </c>
      <c r="B1" s="387"/>
      <c r="C1" s="387"/>
      <c r="D1" s="65"/>
      <c r="E1" s="90"/>
      <c r="F1" s="91" t="s">
        <v>23</v>
      </c>
      <c r="G1" s="388" t="s">
        <v>19</v>
      </c>
      <c r="H1" s="388"/>
      <c r="I1" s="388"/>
      <c r="J1" s="388"/>
    </row>
    <row r="2" spans="1:17" ht="57.75" customHeight="1" x14ac:dyDescent="0.25">
      <c r="A2" s="389" t="s">
        <v>26</v>
      </c>
      <c r="B2" s="389"/>
      <c r="C2" s="389"/>
      <c r="D2" s="65"/>
      <c r="E2" s="89"/>
      <c r="F2" s="88" t="s">
        <v>29</v>
      </c>
      <c r="G2" s="390" t="s">
        <v>47</v>
      </c>
      <c r="H2" s="390"/>
      <c r="I2" s="390"/>
      <c r="J2" s="390"/>
    </row>
    <row r="3" spans="1:17" ht="15" customHeight="1" x14ac:dyDescent="0.25">
      <c r="A3" s="391" t="s">
        <v>27</v>
      </c>
      <c r="B3" s="391"/>
      <c r="C3" s="391"/>
      <c r="D3" s="65"/>
      <c r="E3" s="65"/>
      <c r="F3" s="64" t="s">
        <v>24</v>
      </c>
      <c r="G3" s="392" t="s">
        <v>21</v>
      </c>
      <c r="H3" s="392"/>
      <c r="I3" s="392"/>
      <c r="J3" s="392"/>
    </row>
    <row r="4" spans="1:17" ht="15" customHeight="1" x14ac:dyDescent="0.25">
      <c r="A4" s="391" t="s">
        <v>58</v>
      </c>
      <c r="B4" s="391"/>
      <c r="C4" s="391"/>
      <c r="D4" s="65"/>
      <c r="E4" s="65"/>
      <c r="F4" s="64" t="s">
        <v>59</v>
      </c>
      <c r="G4" s="394" t="s">
        <v>60</v>
      </c>
      <c r="H4" s="394"/>
      <c r="I4" s="394"/>
      <c r="J4" s="394"/>
    </row>
    <row r="5" spans="1:17" ht="15" customHeight="1" x14ac:dyDescent="0.25">
      <c r="A5" s="36"/>
      <c r="B5" s="36"/>
      <c r="C5" s="36"/>
      <c r="D5" s="34"/>
      <c r="E5" s="34"/>
      <c r="F5" s="36"/>
      <c r="G5" s="59"/>
      <c r="H5" s="59"/>
      <c r="I5" s="59"/>
      <c r="J5" s="59"/>
    </row>
    <row r="6" spans="1:17" ht="15.75" customHeight="1" x14ac:dyDescent="0.2">
      <c r="A6" s="395" t="s">
        <v>30</v>
      </c>
      <c r="B6" s="395"/>
      <c r="C6" s="395"/>
      <c r="D6" s="395"/>
      <c r="E6" s="395"/>
      <c r="F6" s="395"/>
      <c r="G6" s="395"/>
      <c r="H6" s="395"/>
      <c r="I6" s="395"/>
      <c r="J6" s="395"/>
    </row>
    <row r="7" spans="1:17" ht="9.75" customHeight="1" x14ac:dyDescent="0.2">
      <c r="A7" s="395"/>
      <c r="B7" s="395"/>
      <c r="C7" s="395"/>
      <c r="D7" s="395"/>
      <c r="E7" s="395"/>
      <c r="F7" s="395"/>
      <c r="G7" s="395"/>
      <c r="H7" s="395"/>
      <c r="I7" s="395"/>
      <c r="J7" s="395"/>
    </row>
    <row r="8" spans="1:17" ht="21" customHeight="1" x14ac:dyDescent="0.2">
      <c r="A8" s="377" t="s">
        <v>49</v>
      </c>
      <c r="B8" s="377"/>
      <c r="C8" s="377"/>
      <c r="D8" s="377"/>
      <c r="E8" s="377"/>
      <c r="F8" s="377"/>
      <c r="G8" s="377"/>
      <c r="H8" s="377"/>
      <c r="I8" s="377"/>
      <c r="J8" s="377"/>
    </row>
    <row r="9" spans="1:17" ht="13.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7" ht="21" customHeight="1" x14ac:dyDescent="0.2">
      <c r="A10" s="29"/>
      <c r="B10" s="29"/>
      <c r="C10" s="61" t="s">
        <v>51</v>
      </c>
      <c r="D10" s="63" t="s">
        <v>61</v>
      </c>
      <c r="E10" s="62"/>
      <c r="F10" s="62"/>
      <c r="G10" s="393"/>
      <c r="H10" s="393"/>
      <c r="I10" s="29"/>
      <c r="J10" s="29"/>
    </row>
    <row r="11" spans="1:17" ht="15.75" x14ac:dyDescent="0.25">
      <c r="A11" s="66"/>
      <c r="B11" s="66"/>
      <c r="C11" s="396" t="s">
        <v>52</v>
      </c>
      <c r="D11" s="396"/>
      <c r="E11" s="396"/>
      <c r="F11" s="396"/>
      <c r="G11" s="67"/>
      <c r="H11" s="67"/>
      <c r="I11" s="68"/>
      <c r="J11" s="66"/>
    </row>
    <row r="12" spans="1:17" s="70" customFormat="1" ht="12.75" customHeight="1" x14ac:dyDescent="0.25">
      <c r="A12" s="69"/>
      <c r="B12" s="69"/>
      <c r="C12" s="386" t="s">
        <v>44</v>
      </c>
      <c r="D12" s="386"/>
      <c r="E12" s="386"/>
      <c r="F12" s="386"/>
      <c r="G12" s="67"/>
      <c r="H12" s="67"/>
      <c r="I12" s="68"/>
      <c r="J12" s="68"/>
    </row>
    <row r="13" spans="1:17" s="70" customFormat="1" ht="15.75" x14ac:dyDescent="0.25">
      <c r="A13" s="69"/>
      <c r="B13" s="69"/>
      <c r="C13" s="386" t="s">
        <v>45</v>
      </c>
      <c r="D13" s="386"/>
      <c r="E13" s="386"/>
      <c r="F13" s="386"/>
      <c r="G13" s="386"/>
      <c r="H13" s="386"/>
      <c r="I13" s="68"/>
      <c r="J13" s="68"/>
    </row>
    <row r="14" spans="1:17" s="70" customFormat="1" ht="15.75" x14ac:dyDescent="0.25">
      <c r="A14" s="69"/>
      <c r="B14" s="69"/>
      <c r="C14" s="71" t="s">
        <v>0</v>
      </c>
      <c r="D14" s="71"/>
      <c r="E14" s="71"/>
      <c r="F14" s="71"/>
      <c r="G14" s="35">
        <f>SUM(E20:E26)*2</f>
        <v>2200</v>
      </c>
      <c r="H14" s="71" t="s">
        <v>1</v>
      </c>
      <c r="I14" s="69"/>
      <c r="J14" s="69"/>
    </row>
    <row r="15" spans="1:17" s="70" customFormat="1" ht="15.75" x14ac:dyDescent="0.25">
      <c r="A15" s="69"/>
      <c r="B15" s="69"/>
      <c r="C15" s="71" t="s">
        <v>2</v>
      </c>
      <c r="D15" s="71"/>
      <c r="E15" s="71"/>
      <c r="F15" s="71"/>
      <c r="G15" s="35">
        <v>20</v>
      </c>
      <c r="H15" s="71" t="s">
        <v>53</v>
      </c>
      <c r="I15" s="69"/>
      <c r="J15" s="69"/>
    </row>
    <row r="16" spans="1:17" ht="15.75" x14ac:dyDescent="0.25">
      <c r="A16" s="66"/>
      <c r="B16" s="66"/>
      <c r="C16" s="34" t="s">
        <v>36</v>
      </c>
      <c r="D16" s="34"/>
      <c r="E16" s="34"/>
      <c r="F16" s="34"/>
      <c r="G16" s="34"/>
      <c r="H16" s="34"/>
      <c r="I16" s="66"/>
      <c r="J16" s="66"/>
      <c r="K16" s="72"/>
      <c r="L16" s="72"/>
      <c r="M16" s="72"/>
      <c r="N16" s="72"/>
      <c r="O16" s="72"/>
      <c r="P16" s="72"/>
      <c r="Q16" s="72"/>
    </row>
    <row r="17" spans="1:17" ht="15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72"/>
      <c r="L17" s="72"/>
      <c r="M17" s="72"/>
      <c r="N17" s="72"/>
      <c r="O17" s="72"/>
      <c r="P17" s="72"/>
      <c r="Q17" s="72"/>
    </row>
    <row r="18" spans="1:17" ht="23.25" customHeight="1" x14ac:dyDescent="0.2">
      <c r="A18" s="400" t="s">
        <v>3</v>
      </c>
      <c r="B18" s="400"/>
      <c r="C18" s="400"/>
      <c r="D18" s="400"/>
      <c r="E18" s="400" t="s">
        <v>4</v>
      </c>
      <c r="F18" s="400" t="s">
        <v>5</v>
      </c>
      <c r="G18" s="402" t="s">
        <v>6</v>
      </c>
      <c r="H18" s="402"/>
      <c r="I18" s="402"/>
      <c r="J18" s="402"/>
      <c r="K18" s="5"/>
      <c r="L18" s="5"/>
      <c r="M18" s="5"/>
      <c r="N18" s="5"/>
      <c r="O18" s="5"/>
      <c r="P18" s="5"/>
      <c r="Q18" s="72"/>
    </row>
    <row r="19" spans="1:17" ht="45" customHeight="1" x14ac:dyDescent="0.2">
      <c r="A19" s="73" t="s">
        <v>7</v>
      </c>
      <c r="B19" s="73" t="s">
        <v>8</v>
      </c>
      <c r="C19" s="73" t="s">
        <v>9</v>
      </c>
      <c r="D19" s="73" t="s">
        <v>10</v>
      </c>
      <c r="E19" s="401"/>
      <c r="F19" s="402"/>
      <c r="G19" s="73" t="s">
        <v>11</v>
      </c>
      <c r="H19" s="73" t="s">
        <v>8</v>
      </c>
      <c r="I19" s="73" t="s">
        <v>9</v>
      </c>
      <c r="J19" s="73" t="s">
        <v>10</v>
      </c>
      <c r="K19" s="15"/>
      <c r="L19" s="15"/>
      <c r="M19" s="60"/>
      <c r="N19" s="60"/>
      <c r="O19" s="60"/>
      <c r="P19" s="15"/>
      <c r="Q19" s="72"/>
    </row>
    <row r="20" spans="1:17" ht="57" customHeight="1" x14ac:dyDescent="0.2">
      <c r="A20" s="83"/>
      <c r="B20" s="47">
        <v>8.3333333333333329E-2</v>
      </c>
      <c r="C20" s="43">
        <v>3.472222222222222E-3</v>
      </c>
      <c r="D20" s="47">
        <f t="shared" ref="D20:D26" si="0">B20+C20</f>
        <v>8.6805555555555552E-2</v>
      </c>
      <c r="E20" s="74"/>
      <c r="F20" s="45" t="s">
        <v>37</v>
      </c>
      <c r="G20" s="83" t="s">
        <v>48</v>
      </c>
      <c r="H20" s="47">
        <f>J26+G20</f>
        <v>2.5625</v>
      </c>
      <c r="I20" s="47">
        <v>6.25E-2</v>
      </c>
      <c r="J20" s="47">
        <f>H20+I20</f>
        <v>2.625</v>
      </c>
    </row>
    <row r="21" spans="1:17" ht="45" customHeight="1" x14ac:dyDescent="0.2">
      <c r="A21" s="83">
        <v>6.9444444444444441E-3</v>
      </c>
      <c r="B21" s="47">
        <f>D20+A21</f>
        <v>9.375E-2</v>
      </c>
      <c r="C21" s="43">
        <v>2.0833333333333332E-2</v>
      </c>
      <c r="D21" s="47">
        <f t="shared" si="0"/>
        <v>0.11458333333333333</v>
      </c>
      <c r="E21" s="74"/>
      <c r="F21" s="45" t="s">
        <v>54</v>
      </c>
      <c r="G21" s="83"/>
      <c r="H21" s="47"/>
      <c r="I21" s="47"/>
      <c r="J21" s="47"/>
    </row>
    <row r="22" spans="1:17" ht="43.5" customHeight="1" x14ac:dyDescent="0.2">
      <c r="A22" s="83">
        <v>3.472222222222222E-3</v>
      </c>
      <c r="B22" s="47">
        <f>D21+A22</f>
        <v>0.11805555555555555</v>
      </c>
      <c r="C22" s="43">
        <v>2.0833333333333332E-2</v>
      </c>
      <c r="D22" s="47">
        <f t="shared" si="0"/>
        <v>0.1388888888888889</v>
      </c>
      <c r="E22" s="48"/>
      <c r="F22" s="45" t="s">
        <v>55</v>
      </c>
      <c r="G22" s="83"/>
      <c r="H22" s="47"/>
      <c r="I22" s="47"/>
      <c r="J22" s="47"/>
    </row>
    <row r="23" spans="1:17" ht="50.25" customHeight="1" x14ac:dyDescent="0.2">
      <c r="A23" s="83">
        <v>3.472222222222222E-3</v>
      </c>
      <c r="B23" s="47">
        <f>D22+A23</f>
        <v>0.1423611111111111</v>
      </c>
      <c r="C23" s="43">
        <v>2.0833333333333332E-2</v>
      </c>
      <c r="D23" s="47">
        <f t="shared" si="0"/>
        <v>0.16319444444444445</v>
      </c>
      <c r="E23" s="48"/>
      <c r="F23" s="45" t="s">
        <v>56</v>
      </c>
      <c r="G23" s="83"/>
      <c r="H23" s="47"/>
      <c r="I23" s="47"/>
      <c r="J23" s="47"/>
    </row>
    <row r="24" spans="1:17" ht="56.25" customHeight="1" x14ac:dyDescent="0.2">
      <c r="A24" s="83">
        <v>3.472222222222222E-3</v>
      </c>
      <c r="B24" s="47">
        <f>D23+A24</f>
        <v>0.16666666666666666</v>
      </c>
      <c r="C24" s="43">
        <v>2.4305555555555556E-2</v>
      </c>
      <c r="D24" s="47">
        <f t="shared" si="0"/>
        <v>0.19097222222222221</v>
      </c>
      <c r="E24" s="48"/>
      <c r="F24" s="45" t="s">
        <v>57</v>
      </c>
      <c r="G24" s="83"/>
      <c r="H24" s="47"/>
      <c r="I24" s="47"/>
      <c r="J24" s="47"/>
    </row>
    <row r="25" spans="1:17" ht="17.25" customHeight="1" x14ac:dyDescent="0.2">
      <c r="A25" s="84"/>
      <c r="B25" s="47">
        <f>D24</f>
        <v>0.19097222222222221</v>
      </c>
      <c r="C25" s="43">
        <v>0.10069444444444443</v>
      </c>
      <c r="D25" s="47">
        <f t="shared" si="0"/>
        <v>0.29166666666666663</v>
      </c>
      <c r="E25" s="48"/>
      <c r="F25" s="85" t="s">
        <v>50</v>
      </c>
      <c r="G25" s="83"/>
      <c r="H25" s="47"/>
      <c r="I25" s="47"/>
      <c r="J25" s="47"/>
    </row>
    <row r="26" spans="1:17" ht="52.5" customHeight="1" x14ac:dyDescent="0.2">
      <c r="A26" s="83" t="s">
        <v>48</v>
      </c>
      <c r="B26" s="43">
        <f>A26+D25</f>
        <v>1.2916666666666665</v>
      </c>
      <c r="C26" s="46">
        <v>6.25E-2</v>
      </c>
      <c r="D26" s="47">
        <f t="shared" si="0"/>
        <v>1.3541666666666665</v>
      </c>
      <c r="E26" s="75">
        <v>1100</v>
      </c>
      <c r="F26" s="81" t="s">
        <v>43</v>
      </c>
      <c r="G26" s="43"/>
      <c r="H26" s="47">
        <f>D26+C27</f>
        <v>1.5208333333333333</v>
      </c>
      <c r="I26" s="46">
        <v>4.1666666666666664E-2</v>
      </c>
      <c r="J26" s="47">
        <f>H26+I26</f>
        <v>1.5625</v>
      </c>
    </row>
    <row r="27" spans="1:17" ht="17.25" customHeight="1" x14ac:dyDescent="0.2">
      <c r="A27" s="83"/>
      <c r="B27" s="47"/>
      <c r="C27" s="47">
        <v>0.16666666666666666</v>
      </c>
      <c r="D27" s="47"/>
      <c r="E27" s="74"/>
      <c r="F27" s="85" t="s">
        <v>50</v>
      </c>
      <c r="G27" s="46"/>
      <c r="H27" s="47"/>
      <c r="I27" s="82"/>
      <c r="J27" s="76"/>
    </row>
    <row r="28" spans="1:17" ht="9.75" customHeight="1" x14ac:dyDescent="0.25">
      <c r="A28" s="77"/>
      <c r="B28" s="78"/>
      <c r="C28" s="78"/>
      <c r="D28" s="78"/>
      <c r="E28" s="79"/>
      <c r="F28" s="56"/>
      <c r="G28" s="77"/>
      <c r="H28" s="78"/>
      <c r="I28" s="80"/>
      <c r="J28" s="80"/>
    </row>
    <row r="29" spans="1:17" ht="15.75" x14ac:dyDescent="0.25">
      <c r="A29" s="398" t="s">
        <v>13</v>
      </c>
      <c r="B29" s="398"/>
      <c r="C29" s="86">
        <v>2.5416666666666665</v>
      </c>
      <c r="D29" s="87" t="s">
        <v>14</v>
      </c>
      <c r="E29" s="79"/>
      <c r="F29" s="56"/>
      <c r="G29" s="77"/>
      <c r="H29" s="78"/>
      <c r="I29" s="80"/>
      <c r="J29" s="80"/>
    </row>
    <row r="30" spans="1:17" ht="15.75" x14ac:dyDescent="0.25">
      <c r="A30" s="398" t="s">
        <v>15</v>
      </c>
      <c r="B30" s="398"/>
      <c r="C30" s="86">
        <v>2.0173611111111112</v>
      </c>
      <c r="D30" s="87" t="s">
        <v>14</v>
      </c>
      <c r="E30" s="79"/>
      <c r="F30" s="56"/>
      <c r="G30" s="77"/>
      <c r="H30" s="78"/>
      <c r="I30" s="80"/>
      <c r="J30" s="80"/>
    </row>
    <row r="31" spans="1:17" ht="15.75" x14ac:dyDescent="0.25">
      <c r="A31" s="398" t="s">
        <v>16</v>
      </c>
      <c r="B31" s="398"/>
      <c r="C31" s="86">
        <f>SUM(C20:C24,C26,I26,I20)</f>
        <v>0.25694444444444442</v>
      </c>
      <c r="D31" s="87" t="s">
        <v>14</v>
      </c>
      <c r="E31" s="79"/>
      <c r="F31" s="56"/>
      <c r="G31" s="77"/>
      <c r="H31" s="78"/>
      <c r="I31" s="80"/>
      <c r="J31" s="80"/>
    </row>
    <row r="32" spans="1:17" ht="15.75" x14ac:dyDescent="0.25">
      <c r="A32" s="398" t="s">
        <v>17</v>
      </c>
      <c r="B32" s="398"/>
      <c r="C32" s="86">
        <f>SUM(C27,C25)</f>
        <v>0.2673611111111111</v>
      </c>
      <c r="D32" s="87" t="s">
        <v>14</v>
      </c>
      <c r="E32" s="79"/>
      <c r="F32" s="56"/>
      <c r="G32" s="77"/>
      <c r="H32" s="78"/>
      <c r="I32" s="80"/>
      <c r="J32" s="80"/>
    </row>
    <row r="33" spans="1:10" ht="10.5" customHeight="1" x14ac:dyDescent="0.25">
      <c r="A33" s="384"/>
      <c r="B33" s="384"/>
      <c r="C33" s="399"/>
      <c r="D33" s="399"/>
      <c r="E33" s="399"/>
      <c r="F33" s="399"/>
      <c r="G33" s="399"/>
      <c r="H33" s="399"/>
      <c r="I33" s="8"/>
      <c r="J33" s="9"/>
    </row>
    <row r="34" spans="1:10" ht="18.75" customHeight="1" x14ac:dyDescent="0.25">
      <c r="A34" s="21"/>
      <c r="B34" s="17"/>
      <c r="C34" s="397" t="s">
        <v>46</v>
      </c>
      <c r="D34" s="397"/>
      <c r="E34" s="397"/>
      <c r="F34" s="397"/>
      <c r="G34" s="397"/>
      <c r="H34" s="397"/>
      <c r="I34" s="22"/>
      <c r="J34" s="8"/>
    </row>
  </sheetData>
  <mergeCells count="25">
    <mergeCell ref="C13:H13"/>
    <mergeCell ref="A18:D18"/>
    <mergeCell ref="E18:E19"/>
    <mergeCell ref="F18:F19"/>
    <mergeCell ref="G18:J18"/>
    <mergeCell ref="C34:H34"/>
    <mergeCell ref="A29:B29"/>
    <mergeCell ref="A30:B30"/>
    <mergeCell ref="A31:B31"/>
    <mergeCell ref="A32:B32"/>
    <mergeCell ref="A33:B33"/>
    <mergeCell ref="C33:H33"/>
    <mergeCell ref="C12:F12"/>
    <mergeCell ref="A1:C1"/>
    <mergeCell ref="G1:J1"/>
    <mergeCell ref="A2:C2"/>
    <mergeCell ref="G2:J2"/>
    <mergeCell ref="A3:C3"/>
    <mergeCell ref="G3:J3"/>
    <mergeCell ref="G10:H10"/>
    <mergeCell ref="A4:C4"/>
    <mergeCell ref="G4:J4"/>
    <mergeCell ref="A6:J7"/>
    <mergeCell ref="A8:J8"/>
    <mergeCell ref="C11:F11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6"/>
  <sheetViews>
    <sheetView view="pageBreakPreview" topLeftCell="A7" zoomScale="60" zoomScaleNormal="80" workbookViewId="0">
      <selection activeCell="F23" sqref="F23"/>
    </sheetView>
  </sheetViews>
  <sheetFormatPr defaultRowHeight="12.75" x14ac:dyDescent="0.2"/>
  <cols>
    <col min="1" max="4" width="13.85546875" style="24" customWidth="1"/>
    <col min="5" max="5" width="14.140625" style="24" customWidth="1"/>
    <col min="6" max="6" width="68.5703125" style="24" customWidth="1"/>
    <col min="7" max="10" width="13.85546875" style="24" customWidth="1"/>
    <col min="11" max="16384" width="9.140625" style="24"/>
  </cols>
  <sheetData>
    <row r="1" spans="1:17" ht="18.75" customHeight="1" x14ac:dyDescent="0.25">
      <c r="A1" s="387" t="s">
        <v>23</v>
      </c>
      <c r="B1" s="387"/>
      <c r="C1" s="387"/>
      <c r="D1" s="65"/>
      <c r="E1" s="90"/>
      <c r="F1" s="91" t="s">
        <v>23</v>
      </c>
      <c r="G1" s="388" t="s">
        <v>19</v>
      </c>
      <c r="H1" s="388"/>
      <c r="I1" s="388"/>
      <c r="J1" s="388"/>
    </row>
    <row r="2" spans="1:17" ht="57.75" customHeight="1" x14ac:dyDescent="0.25">
      <c r="A2" s="389" t="s">
        <v>26</v>
      </c>
      <c r="B2" s="389"/>
      <c r="C2" s="389"/>
      <c r="D2" s="65"/>
      <c r="E2" s="89"/>
      <c r="F2" s="88" t="s">
        <v>29</v>
      </c>
      <c r="G2" s="390" t="s">
        <v>47</v>
      </c>
      <c r="H2" s="390"/>
      <c r="I2" s="390"/>
      <c r="J2" s="390"/>
    </row>
    <row r="3" spans="1:17" ht="15" customHeight="1" x14ac:dyDescent="0.25">
      <c r="A3" s="391" t="s">
        <v>68</v>
      </c>
      <c r="B3" s="391"/>
      <c r="C3" s="391"/>
      <c r="D3" s="65"/>
      <c r="E3" s="65"/>
      <c r="F3" s="64" t="s">
        <v>24</v>
      </c>
      <c r="G3" s="392" t="s">
        <v>21</v>
      </c>
      <c r="H3" s="392"/>
      <c r="I3" s="392"/>
      <c r="J3" s="392"/>
    </row>
    <row r="4" spans="1:17" ht="15" customHeight="1" x14ac:dyDescent="0.25">
      <c r="A4" s="391" t="s">
        <v>65</v>
      </c>
      <c r="B4" s="391"/>
      <c r="C4" s="391"/>
      <c r="D4" s="65"/>
      <c r="E4" s="65"/>
      <c r="F4" s="64" t="s">
        <v>66</v>
      </c>
      <c r="G4" s="394" t="s">
        <v>67</v>
      </c>
      <c r="H4" s="394"/>
      <c r="I4" s="394"/>
      <c r="J4" s="394"/>
    </row>
    <row r="5" spans="1:17" ht="15" customHeight="1" x14ac:dyDescent="0.25">
      <c r="A5" s="36"/>
      <c r="B5" s="36"/>
      <c r="C5" s="36"/>
      <c r="D5" s="34"/>
      <c r="E5" s="34"/>
      <c r="F5" s="36"/>
      <c r="G5" s="59"/>
      <c r="H5" s="59"/>
      <c r="I5" s="59"/>
      <c r="J5" s="59"/>
    </row>
    <row r="6" spans="1:17" ht="15.75" customHeight="1" x14ac:dyDescent="0.2">
      <c r="A6" s="395" t="s">
        <v>30</v>
      </c>
      <c r="B6" s="395"/>
      <c r="C6" s="395"/>
      <c r="D6" s="395"/>
      <c r="E6" s="395"/>
      <c r="F6" s="395"/>
      <c r="G6" s="395"/>
      <c r="H6" s="395"/>
      <c r="I6" s="395"/>
      <c r="J6" s="395"/>
    </row>
    <row r="7" spans="1:17" ht="9.75" customHeight="1" x14ac:dyDescent="0.2">
      <c r="A7" s="395"/>
      <c r="B7" s="395"/>
      <c r="C7" s="395"/>
      <c r="D7" s="395"/>
      <c r="E7" s="395"/>
      <c r="F7" s="395"/>
      <c r="G7" s="395"/>
      <c r="H7" s="395"/>
      <c r="I7" s="395"/>
      <c r="J7" s="395"/>
    </row>
    <row r="8" spans="1:17" ht="21" customHeight="1" x14ac:dyDescent="0.2">
      <c r="A8" s="377" t="s">
        <v>49</v>
      </c>
      <c r="B8" s="377"/>
      <c r="C8" s="377"/>
      <c r="D8" s="377"/>
      <c r="E8" s="377"/>
      <c r="F8" s="377"/>
      <c r="G8" s="377"/>
      <c r="H8" s="377"/>
      <c r="I8" s="377"/>
      <c r="J8" s="377"/>
    </row>
    <row r="9" spans="1:17" ht="13.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7" ht="21" customHeight="1" x14ac:dyDescent="0.2">
      <c r="A10" s="29"/>
      <c r="B10" s="29"/>
      <c r="C10" s="403" t="s">
        <v>64</v>
      </c>
      <c r="D10" s="403"/>
      <c r="E10" s="403"/>
      <c r="F10" s="403"/>
      <c r="G10" s="393"/>
      <c r="H10" s="393"/>
      <c r="I10" s="29"/>
      <c r="J10" s="29"/>
    </row>
    <row r="11" spans="1:17" ht="15.75" x14ac:dyDescent="0.25">
      <c r="A11" s="66"/>
      <c r="B11" s="66"/>
      <c r="C11" s="396" t="s">
        <v>52</v>
      </c>
      <c r="D11" s="396"/>
      <c r="E11" s="396"/>
      <c r="F11" s="396"/>
      <c r="G11" s="67"/>
      <c r="H11" s="67"/>
      <c r="I11" s="68"/>
      <c r="J11" s="66"/>
    </row>
    <row r="12" spans="1:17" s="70" customFormat="1" ht="12.75" customHeight="1" x14ac:dyDescent="0.25">
      <c r="A12" s="69"/>
      <c r="B12" s="69"/>
      <c r="C12" s="386" t="s">
        <v>44</v>
      </c>
      <c r="D12" s="386"/>
      <c r="E12" s="386"/>
      <c r="F12" s="386"/>
      <c r="G12" s="67"/>
      <c r="H12" s="67"/>
      <c r="I12" s="68"/>
      <c r="J12" s="68"/>
    </row>
    <row r="13" spans="1:17" s="70" customFormat="1" ht="15.75" x14ac:dyDescent="0.25">
      <c r="A13" s="69"/>
      <c r="B13" s="69"/>
      <c r="C13" s="386" t="s">
        <v>45</v>
      </c>
      <c r="D13" s="386"/>
      <c r="E13" s="386"/>
      <c r="F13" s="386"/>
      <c r="G13" s="386"/>
      <c r="H13" s="386"/>
      <c r="I13" s="68"/>
      <c r="J13" s="68"/>
    </row>
    <row r="14" spans="1:17" s="70" customFormat="1" ht="15.75" x14ac:dyDescent="0.25">
      <c r="A14" s="69"/>
      <c r="B14" s="69"/>
      <c r="C14" s="71" t="s">
        <v>0</v>
      </c>
      <c r="D14" s="71"/>
      <c r="E14" s="71"/>
      <c r="F14" s="71"/>
      <c r="G14" s="35">
        <f>SUM(E22:E28)*2</f>
        <v>2200</v>
      </c>
      <c r="H14" s="71" t="s">
        <v>1</v>
      </c>
      <c r="I14" s="69"/>
      <c r="J14" s="69"/>
    </row>
    <row r="15" spans="1:17" s="70" customFormat="1" ht="15.75" x14ac:dyDescent="0.25">
      <c r="A15" s="69"/>
      <c r="B15" s="69"/>
      <c r="C15" s="71" t="s">
        <v>2</v>
      </c>
      <c r="D15" s="71"/>
      <c r="E15" s="71"/>
      <c r="F15" s="71"/>
      <c r="G15" s="35">
        <v>20</v>
      </c>
      <c r="H15" s="71" t="s">
        <v>53</v>
      </c>
      <c r="I15" s="96" t="s">
        <v>70</v>
      </c>
      <c r="J15" s="69"/>
    </row>
    <row r="16" spans="1:17" ht="15.75" x14ac:dyDescent="0.25">
      <c r="A16" s="66"/>
      <c r="B16" s="66"/>
      <c r="C16" s="34" t="s">
        <v>36</v>
      </c>
      <c r="D16" s="34"/>
      <c r="E16" s="34"/>
      <c r="F16" s="34"/>
      <c r="G16" s="34"/>
      <c r="H16" s="34"/>
      <c r="I16" s="66"/>
      <c r="J16" s="66"/>
      <c r="K16" s="72"/>
      <c r="L16" s="72"/>
      <c r="M16" s="72"/>
      <c r="N16" s="72"/>
      <c r="O16" s="72"/>
      <c r="P16" s="72"/>
      <c r="Q16" s="72"/>
    </row>
    <row r="17" spans="1:17" ht="15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72"/>
      <c r="L17" s="72"/>
      <c r="M17" s="72"/>
      <c r="N17" s="72"/>
      <c r="O17" s="72"/>
      <c r="P17" s="72"/>
      <c r="Q17" s="72"/>
    </row>
    <row r="18" spans="1:17" ht="23.25" customHeight="1" x14ac:dyDescent="0.2">
      <c r="A18" s="400" t="s">
        <v>3</v>
      </c>
      <c r="B18" s="400"/>
      <c r="C18" s="400"/>
      <c r="D18" s="400"/>
      <c r="E18" s="400" t="s">
        <v>4</v>
      </c>
      <c r="F18" s="400" t="s">
        <v>5</v>
      </c>
      <c r="G18" s="402" t="s">
        <v>6</v>
      </c>
      <c r="H18" s="402"/>
      <c r="I18" s="402"/>
      <c r="J18" s="402"/>
      <c r="K18" s="5"/>
      <c r="L18" s="5"/>
      <c r="M18" s="5"/>
      <c r="N18" s="5"/>
      <c r="O18" s="5"/>
      <c r="P18" s="5"/>
      <c r="Q18" s="72"/>
    </row>
    <row r="19" spans="1:17" ht="45" customHeight="1" x14ac:dyDescent="0.2">
      <c r="A19" s="73" t="s">
        <v>7</v>
      </c>
      <c r="B19" s="73" t="s">
        <v>8</v>
      </c>
      <c r="C19" s="73" t="s">
        <v>9</v>
      </c>
      <c r="D19" s="73" t="s">
        <v>10</v>
      </c>
      <c r="E19" s="401"/>
      <c r="F19" s="402"/>
      <c r="G19" s="73" t="s">
        <v>11</v>
      </c>
      <c r="H19" s="73" t="s">
        <v>8</v>
      </c>
      <c r="I19" s="73" t="s">
        <v>9</v>
      </c>
      <c r="J19" s="73" t="s">
        <v>10</v>
      </c>
      <c r="K19" s="15"/>
      <c r="L19" s="15"/>
      <c r="M19" s="60"/>
      <c r="N19" s="60"/>
      <c r="O19" s="60"/>
      <c r="P19" s="15"/>
      <c r="Q19" s="72"/>
    </row>
    <row r="20" spans="1:17" ht="54.75" customHeight="1" x14ac:dyDescent="0.25">
      <c r="A20" s="73"/>
      <c r="B20" s="73"/>
      <c r="C20" s="73"/>
      <c r="D20" s="73"/>
      <c r="E20" s="94"/>
      <c r="F20" s="45" t="s">
        <v>63</v>
      </c>
      <c r="G20" s="93">
        <v>3.472222222222222E-3</v>
      </c>
      <c r="H20" s="47">
        <f>G20+J28</f>
        <v>2.1284722222222223</v>
      </c>
      <c r="I20" s="47">
        <v>2.0833333333333332E-2</v>
      </c>
      <c r="J20" s="47">
        <f>I20+H20</f>
        <v>2.1493055555555558</v>
      </c>
      <c r="K20" s="15"/>
      <c r="L20" s="15"/>
      <c r="M20" s="60"/>
      <c r="N20" s="60"/>
      <c r="O20" s="60"/>
      <c r="P20" s="15"/>
      <c r="Q20" s="72"/>
    </row>
    <row r="21" spans="1:17" ht="54.75" customHeight="1" x14ac:dyDescent="0.25">
      <c r="A21" s="73"/>
      <c r="B21" s="73"/>
      <c r="C21" s="73"/>
      <c r="D21" s="73"/>
      <c r="E21" s="94"/>
      <c r="F21" s="45" t="s">
        <v>62</v>
      </c>
      <c r="G21" s="93">
        <v>0.95833333333333337</v>
      </c>
      <c r="H21" s="47">
        <f>J28+G21</f>
        <v>3.0833333333333335</v>
      </c>
      <c r="I21" s="47">
        <v>4.1666666666666664E-2</v>
      </c>
      <c r="J21" s="47">
        <f>H21+I21</f>
        <v>3.125</v>
      </c>
      <c r="K21" s="15"/>
      <c r="L21" s="15"/>
      <c r="M21" s="60"/>
      <c r="N21" s="60"/>
      <c r="O21" s="60"/>
      <c r="P21" s="15"/>
      <c r="Q21" s="72"/>
    </row>
    <row r="22" spans="1:17" ht="57" customHeight="1" x14ac:dyDescent="0.2">
      <c r="A22" s="83"/>
      <c r="B22" s="47">
        <v>0.41666666666666669</v>
      </c>
      <c r="C22" s="43">
        <v>3.472222222222222E-3</v>
      </c>
      <c r="D22" s="47">
        <f t="shared" ref="D22:D28" si="0">B22+C22</f>
        <v>0.4201388888888889</v>
      </c>
      <c r="E22" s="74"/>
      <c r="F22" s="45" t="s">
        <v>37</v>
      </c>
      <c r="G22" s="95"/>
      <c r="H22" s="95"/>
      <c r="I22" s="92"/>
      <c r="J22" s="92"/>
    </row>
    <row r="23" spans="1:17" ht="45" customHeight="1" x14ac:dyDescent="0.2">
      <c r="A23" s="93">
        <v>6.9444444444444441E-3</v>
      </c>
      <c r="B23" s="47">
        <f>D22+A23</f>
        <v>0.42708333333333331</v>
      </c>
      <c r="C23" s="43">
        <v>2.0833333333333332E-2</v>
      </c>
      <c r="D23" s="47">
        <f t="shared" si="0"/>
        <v>0.44791666666666663</v>
      </c>
      <c r="E23" s="74"/>
      <c r="F23" s="45" t="s">
        <v>54</v>
      </c>
      <c r="G23" s="83"/>
      <c r="H23" s="47"/>
      <c r="I23" s="47"/>
      <c r="J23" s="47"/>
    </row>
    <row r="24" spans="1:17" ht="43.5" customHeight="1" x14ac:dyDescent="0.2">
      <c r="A24" s="93">
        <v>3.472222222222222E-3</v>
      </c>
      <c r="B24" s="47">
        <f>D23+A24</f>
        <v>0.45138888888888884</v>
      </c>
      <c r="C24" s="43">
        <v>2.0833333333333332E-2</v>
      </c>
      <c r="D24" s="47">
        <f t="shared" si="0"/>
        <v>0.47222222222222215</v>
      </c>
      <c r="E24" s="48"/>
      <c r="F24" s="45" t="s">
        <v>55</v>
      </c>
      <c r="G24" s="83"/>
      <c r="H24" s="47"/>
      <c r="I24" s="47"/>
      <c r="J24" s="47"/>
    </row>
    <row r="25" spans="1:17" ht="50.25" customHeight="1" x14ac:dyDescent="0.2">
      <c r="A25" s="93">
        <v>3.472222222222222E-3</v>
      </c>
      <c r="B25" s="47">
        <f>D24+A25</f>
        <v>0.47569444444444436</v>
      </c>
      <c r="C25" s="43">
        <v>2.0833333333333332E-2</v>
      </c>
      <c r="D25" s="47">
        <f t="shared" si="0"/>
        <v>0.49652777777777768</v>
      </c>
      <c r="E25" s="48"/>
      <c r="F25" s="45" t="s">
        <v>56</v>
      </c>
      <c r="G25" s="83"/>
      <c r="H25" s="47"/>
      <c r="I25" s="47"/>
      <c r="J25" s="47"/>
    </row>
    <row r="26" spans="1:17" ht="56.25" customHeight="1" x14ac:dyDescent="0.2">
      <c r="A26" s="93">
        <v>3.472222222222222E-3</v>
      </c>
      <c r="B26" s="47">
        <f>D25+A26</f>
        <v>0.49999999999999989</v>
      </c>
      <c r="C26" s="43">
        <v>2.4305555555555556E-2</v>
      </c>
      <c r="D26" s="47">
        <f t="shared" si="0"/>
        <v>0.52430555555555547</v>
      </c>
      <c r="E26" s="48"/>
      <c r="F26" s="45" t="s">
        <v>57</v>
      </c>
      <c r="G26" s="83"/>
      <c r="H26" s="47"/>
      <c r="I26" s="47"/>
      <c r="J26" s="47"/>
    </row>
    <row r="27" spans="1:17" ht="17.25" customHeight="1" x14ac:dyDescent="0.2">
      <c r="A27" s="93"/>
      <c r="B27" s="47">
        <f>D26</f>
        <v>0.52430555555555547</v>
      </c>
      <c r="C27" s="43">
        <v>0.10069444444444443</v>
      </c>
      <c r="D27" s="47">
        <f t="shared" si="0"/>
        <v>0.62499999999999989</v>
      </c>
      <c r="E27" s="48"/>
      <c r="F27" s="85" t="s">
        <v>50</v>
      </c>
      <c r="G27" s="83"/>
      <c r="H27" s="47"/>
      <c r="I27" s="47"/>
      <c r="J27" s="47"/>
    </row>
    <row r="28" spans="1:17" ht="52.5" customHeight="1" x14ac:dyDescent="0.2">
      <c r="A28" s="93">
        <v>1</v>
      </c>
      <c r="B28" s="43">
        <f>A28+D27</f>
        <v>1.625</v>
      </c>
      <c r="C28" s="46">
        <v>6.25E-2</v>
      </c>
      <c r="D28" s="47">
        <f t="shared" si="0"/>
        <v>1.6875</v>
      </c>
      <c r="E28" s="75">
        <v>1100</v>
      </c>
      <c r="F28" s="81" t="s">
        <v>69</v>
      </c>
      <c r="G28" s="43"/>
      <c r="H28" s="47">
        <f>D28+C29</f>
        <v>2.0833333333333335</v>
      </c>
      <c r="I28" s="46">
        <v>4.1666666666666664E-2</v>
      </c>
      <c r="J28" s="47">
        <f>H28+I28</f>
        <v>2.125</v>
      </c>
    </row>
    <row r="29" spans="1:17" ht="17.25" customHeight="1" x14ac:dyDescent="0.2">
      <c r="A29" s="83"/>
      <c r="B29" s="47"/>
      <c r="C29" s="47">
        <v>0.39583333333333331</v>
      </c>
      <c r="D29" s="47"/>
      <c r="E29" s="74"/>
      <c r="F29" s="85" t="s">
        <v>50</v>
      </c>
      <c r="G29" s="46"/>
      <c r="H29" s="47"/>
      <c r="I29" s="82"/>
      <c r="J29" s="76"/>
    </row>
    <row r="30" spans="1:17" ht="9.75" customHeight="1" x14ac:dyDescent="0.25">
      <c r="A30" s="77"/>
      <c r="B30" s="78"/>
      <c r="C30" s="78"/>
      <c r="D30" s="78"/>
      <c r="E30" s="79"/>
      <c r="F30" s="56"/>
      <c r="G30" s="77"/>
      <c r="H30" s="78"/>
      <c r="I30" s="80"/>
      <c r="J30" s="80"/>
    </row>
    <row r="31" spans="1:17" ht="15.75" x14ac:dyDescent="0.25">
      <c r="A31" s="398" t="s">
        <v>13</v>
      </c>
      <c r="B31" s="398"/>
      <c r="C31" s="86">
        <f>C32+C33+C34</f>
        <v>2.7326388888888893</v>
      </c>
      <c r="D31" s="87" t="s">
        <v>14</v>
      </c>
      <c r="E31" s="79"/>
      <c r="F31" s="56"/>
      <c r="G31" s="77"/>
      <c r="H31" s="78"/>
      <c r="I31" s="80"/>
      <c r="J31" s="80"/>
    </row>
    <row r="32" spans="1:17" ht="15.75" x14ac:dyDescent="0.25">
      <c r="A32" s="398" t="s">
        <v>15</v>
      </c>
      <c r="B32" s="398"/>
      <c r="C32" s="86">
        <f>SUM(A20:A28,G20:G28)</f>
        <v>1.979166666666667</v>
      </c>
      <c r="D32" s="87" t="s">
        <v>14</v>
      </c>
      <c r="E32" s="79"/>
      <c r="F32" s="56"/>
      <c r="G32" s="77"/>
      <c r="H32" s="78"/>
      <c r="I32" s="80"/>
      <c r="J32" s="80"/>
    </row>
    <row r="33" spans="1:10" ht="15.75" x14ac:dyDescent="0.25">
      <c r="A33" s="398" t="s">
        <v>16</v>
      </c>
      <c r="B33" s="398"/>
      <c r="C33" s="86">
        <f>SUM(C22:C26,C28,I28,I20:I21)</f>
        <v>0.25694444444444442</v>
      </c>
      <c r="D33" s="87" t="s">
        <v>14</v>
      </c>
      <c r="E33" s="79"/>
      <c r="F33" s="56"/>
      <c r="G33" s="77"/>
      <c r="H33" s="78"/>
      <c r="I33" s="80"/>
      <c r="J33" s="80"/>
    </row>
    <row r="34" spans="1:10" ht="15.75" x14ac:dyDescent="0.25">
      <c r="A34" s="398" t="s">
        <v>17</v>
      </c>
      <c r="B34" s="398"/>
      <c r="C34" s="86">
        <f>SUM(C29,C27)</f>
        <v>0.49652777777777773</v>
      </c>
      <c r="D34" s="87" t="s">
        <v>14</v>
      </c>
      <c r="E34" s="79"/>
      <c r="F34" s="56"/>
      <c r="G34" s="77"/>
      <c r="H34" s="78"/>
      <c r="I34" s="80"/>
      <c r="J34" s="80"/>
    </row>
    <row r="35" spans="1:10" ht="10.5" customHeight="1" x14ac:dyDescent="0.25">
      <c r="A35" s="384"/>
      <c r="B35" s="384"/>
      <c r="C35" s="399"/>
      <c r="D35" s="399"/>
      <c r="E35" s="399"/>
      <c r="F35" s="399"/>
      <c r="G35" s="399"/>
      <c r="H35" s="399"/>
      <c r="I35" s="8"/>
      <c r="J35" s="9"/>
    </row>
    <row r="36" spans="1:10" ht="18.75" customHeight="1" x14ac:dyDescent="0.25">
      <c r="A36" s="21"/>
      <c r="B36" s="17"/>
      <c r="C36" s="397" t="s">
        <v>46</v>
      </c>
      <c r="D36" s="397"/>
      <c r="E36" s="397"/>
      <c r="F36" s="397"/>
      <c r="G36" s="397"/>
      <c r="H36" s="397"/>
      <c r="I36" s="22"/>
      <c r="J36" s="8"/>
    </row>
  </sheetData>
  <mergeCells count="26">
    <mergeCell ref="A18:D18"/>
    <mergeCell ref="E18:E19"/>
    <mergeCell ref="F18:F19"/>
    <mergeCell ref="G18:J18"/>
    <mergeCell ref="C35:H35"/>
    <mergeCell ref="A31:B31"/>
    <mergeCell ref="A32:B32"/>
    <mergeCell ref="A33:B33"/>
    <mergeCell ref="A34:B34"/>
    <mergeCell ref="A35:B35"/>
    <mergeCell ref="C36:H36"/>
    <mergeCell ref="A1:C1"/>
    <mergeCell ref="G1:J1"/>
    <mergeCell ref="A2:C2"/>
    <mergeCell ref="G2:J2"/>
    <mergeCell ref="A3:C3"/>
    <mergeCell ref="G3:J3"/>
    <mergeCell ref="A4:C4"/>
    <mergeCell ref="G4:J4"/>
    <mergeCell ref="A6:J7"/>
    <mergeCell ref="A8:J8"/>
    <mergeCell ref="G10:H10"/>
    <mergeCell ref="C11:F11"/>
    <mergeCell ref="C12:F12"/>
    <mergeCell ref="C13:H13"/>
    <mergeCell ref="C10:F10"/>
  </mergeCells>
  <printOptions horizontalCentered="1"/>
  <pageMargins left="0" right="0" top="0" bottom="0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view="pageBreakPreview" topLeftCell="A7" zoomScale="91" zoomScaleNormal="70" zoomScaleSheetLayoutView="91" workbookViewId="0">
      <selection activeCell="B28" sqref="B28"/>
    </sheetView>
  </sheetViews>
  <sheetFormatPr defaultRowHeight="12.75" x14ac:dyDescent="0.2"/>
  <cols>
    <col min="1" max="1" width="37.140625" customWidth="1"/>
    <col min="2" max="2" width="54.140625" customWidth="1"/>
    <col min="3" max="3" width="16.42578125" customWidth="1"/>
    <col min="4" max="6" width="11.7109375" customWidth="1"/>
    <col min="7" max="7" width="12.140625" customWidth="1"/>
    <col min="8" max="8" width="44.42578125" customWidth="1"/>
  </cols>
  <sheetData>
    <row r="1" spans="1:9" ht="18.75" x14ac:dyDescent="0.2">
      <c r="A1" s="97" t="s">
        <v>19</v>
      </c>
      <c r="B1" s="97" t="s">
        <v>23</v>
      </c>
      <c r="C1" s="98"/>
      <c r="D1" s="99"/>
      <c r="E1" s="99"/>
      <c r="F1" s="100"/>
      <c r="G1" s="101"/>
      <c r="H1" s="97" t="s">
        <v>19</v>
      </c>
    </row>
    <row r="2" spans="1:9" ht="47.25" x14ac:dyDescent="0.25">
      <c r="A2" s="174" t="s">
        <v>107</v>
      </c>
      <c r="B2" s="181" t="s">
        <v>113</v>
      </c>
      <c r="C2" s="102"/>
      <c r="D2" s="103"/>
      <c r="E2" s="103"/>
      <c r="F2" s="103"/>
      <c r="G2" s="104"/>
      <c r="H2" s="177" t="s">
        <v>110</v>
      </c>
    </row>
    <row r="3" spans="1:9" ht="15.75" x14ac:dyDescent="0.25">
      <c r="A3" s="175" t="s">
        <v>108</v>
      </c>
      <c r="B3" s="180" t="s">
        <v>114</v>
      </c>
      <c r="C3" s="105"/>
      <c r="D3" s="106"/>
      <c r="E3" s="106"/>
      <c r="F3" s="106"/>
      <c r="G3" s="107"/>
      <c r="H3" s="178" t="s">
        <v>111</v>
      </c>
    </row>
    <row r="4" spans="1:9" ht="15" x14ac:dyDescent="0.2">
      <c r="A4" s="176" t="s">
        <v>109</v>
      </c>
      <c r="B4" s="182" t="s">
        <v>109</v>
      </c>
      <c r="C4" s="108"/>
      <c r="D4" s="108"/>
      <c r="E4" s="108"/>
      <c r="F4" s="108"/>
      <c r="G4" s="109"/>
      <c r="H4" s="179" t="s">
        <v>112</v>
      </c>
    </row>
    <row r="5" spans="1:9" ht="15" x14ac:dyDescent="0.2">
      <c r="A5" s="110"/>
      <c r="B5" s="111"/>
      <c r="C5" s="111"/>
      <c r="D5" s="108"/>
      <c r="E5" s="108"/>
      <c r="F5" s="108"/>
      <c r="G5" s="112"/>
      <c r="H5" s="112"/>
    </row>
    <row r="6" spans="1:9" ht="15" x14ac:dyDescent="0.25">
      <c r="A6" s="113"/>
      <c r="B6" s="114"/>
      <c r="C6" s="114"/>
      <c r="D6" s="114"/>
      <c r="E6" s="114"/>
      <c r="F6" s="114"/>
      <c r="G6" s="114"/>
      <c r="H6" s="114"/>
    </row>
    <row r="7" spans="1:9" ht="18.75" x14ac:dyDescent="0.3">
      <c r="A7" s="115"/>
      <c r="B7" s="405" t="s">
        <v>71</v>
      </c>
      <c r="C7" s="405"/>
      <c r="D7" s="405"/>
      <c r="E7" s="405"/>
      <c r="F7" s="405"/>
      <c r="G7" s="405"/>
      <c r="H7" s="115"/>
    </row>
    <row r="8" spans="1:9" ht="20.25" customHeight="1" x14ac:dyDescent="0.3">
      <c r="A8" s="116"/>
      <c r="B8" s="406" t="s">
        <v>118</v>
      </c>
      <c r="C8" s="406"/>
      <c r="D8" s="406"/>
      <c r="E8" s="406"/>
      <c r="F8" s="406"/>
      <c r="G8" s="406"/>
      <c r="H8" s="117"/>
      <c r="I8" s="118"/>
    </row>
    <row r="9" spans="1:9" ht="18.75" x14ac:dyDescent="0.2">
      <c r="A9" s="119"/>
      <c r="B9" s="119"/>
      <c r="C9" s="119"/>
      <c r="D9" s="119"/>
      <c r="E9" s="119"/>
      <c r="F9" s="119"/>
      <c r="G9" s="119"/>
      <c r="H9" s="120"/>
    </row>
    <row r="10" spans="1:9" ht="15.75" x14ac:dyDescent="0.2">
      <c r="A10" s="122" t="s">
        <v>72</v>
      </c>
      <c r="B10" s="124" t="s">
        <v>73</v>
      </c>
      <c r="C10" s="121"/>
      <c r="D10" s="121"/>
      <c r="E10" s="121"/>
      <c r="F10" s="123"/>
    </row>
    <row r="11" spans="1:9" ht="15.75" x14ac:dyDescent="0.2">
      <c r="A11" s="122" t="s">
        <v>74</v>
      </c>
      <c r="B11" s="124"/>
      <c r="C11" s="121"/>
      <c r="D11" s="121"/>
      <c r="E11" s="121"/>
      <c r="F11" s="123"/>
    </row>
    <row r="12" spans="1:9" ht="15.75" x14ac:dyDescent="0.25">
      <c r="A12" s="126" t="s">
        <v>75</v>
      </c>
      <c r="B12" s="129">
        <v>44226</v>
      </c>
      <c r="C12" s="128"/>
      <c r="D12" s="127"/>
      <c r="E12" s="127"/>
      <c r="F12" s="127"/>
    </row>
    <row r="13" spans="1:9" ht="15.75" x14ac:dyDescent="0.25">
      <c r="A13" s="126" t="s">
        <v>76</v>
      </c>
      <c r="B13" s="126" t="s">
        <v>77</v>
      </c>
      <c r="C13" s="127"/>
      <c r="D13" s="127"/>
      <c r="E13" s="127"/>
      <c r="F13" s="127"/>
    </row>
    <row r="14" spans="1:9" ht="15.75" x14ac:dyDescent="0.25">
      <c r="A14" s="126" t="s">
        <v>78</v>
      </c>
      <c r="B14" s="124" t="s">
        <v>106</v>
      </c>
      <c r="C14" s="123"/>
      <c r="D14" s="123"/>
      <c r="E14" s="123"/>
      <c r="F14" s="123"/>
    </row>
    <row r="15" spans="1:9" ht="15.75" x14ac:dyDescent="0.25">
      <c r="A15" s="126" t="s">
        <v>0</v>
      </c>
      <c r="B15" s="131">
        <f>SUM(C21:C27)</f>
        <v>2200</v>
      </c>
      <c r="C15" s="96"/>
      <c r="D15" s="127"/>
      <c r="E15" s="127"/>
      <c r="F15" s="130"/>
    </row>
    <row r="16" spans="1:9" ht="15.75" x14ac:dyDescent="0.25">
      <c r="A16" s="126" t="s">
        <v>80</v>
      </c>
      <c r="B16" s="124" t="s">
        <v>104</v>
      </c>
      <c r="C16" s="127"/>
      <c r="D16" s="127"/>
      <c r="E16" s="127"/>
      <c r="F16" s="123"/>
    </row>
    <row r="17" spans="1:9" ht="15.75" x14ac:dyDescent="0.25">
      <c r="A17" s="126" t="s">
        <v>81</v>
      </c>
      <c r="B17" s="133" t="s">
        <v>97</v>
      </c>
      <c r="C17" s="127"/>
      <c r="D17" s="127"/>
      <c r="E17" s="127"/>
      <c r="F17" s="132"/>
    </row>
    <row r="18" spans="1:9" ht="15.75" x14ac:dyDescent="0.25">
      <c r="A18" s="125"/>
      <c r="B18" s="126"/>
      <c r="C18" s="125"/>
      <c r="D18" s="125"/>
      <c r="E18" s="125"/>
      <c r="F18" s="125"/>
      <c r="G18" s="125"/>
      <c r="H18" s="126"/>
    </row>
    <row r="19" spans="1:9" ht="16.5" x14ac:dyDescent="0.2">
      <c r="A19" s="404" t="s">
        <v>5</v>
      </c>
      <c r="B19" s="404" t="s">
        <v>82</v>
      </c>
      <c r="C19" s="404" t="s">
        <v>4</v>
      </c>
      <c r="D19" s="404" t="s">
        <v>83</v>
      </c>
      <c r="E19" s="404"/>
      <c r="F19" s="404"/>
      <c r="G19" s="404"/>
      <c r="H19" s="404" t="s">
        <v>84</v>
      </c>
    </row>
    <row r="20" spans="1:9" ht="33" x14ac:dyDescent="0.2">
      <c r="A20" s="404"/>
      <c r="B20" s="404"/>
      <c r="C20" s="407"/>
      <c r="D20" s="158" t="s">
        <v>85</v>
      </c>
      <c r="E20" s="158" t="s">
        <v>8</v>
      </c>
      <c r="F20" s="158" t="s">
        <v>9</v>
      </c>
      <c r="G20" s="158" t="s">
        <v>10</v>
      </c>
      <c r="H20" s="404"/>
    </row>
    <row r="21" spans="1:9" ht="52.5" customHeight="1" x14ac:dyDescent="0.2">
      <c r="A21" s="159" t="s">
        <v>103</v>
      </c>
      <c r="B21" s="160" t="s">
        <v>86</v>
      </c>
      <c r="C21" s="161"/>
      <c r="D21" s="162"/>
      <c r="E21" s="163">
        <v>0.41666666666666669</v>
      </c>
      <c r="F21" s="163">
        <v>3.472222222222222E-3</v>
      </c>
      <c r="G21" s="163">
        <f>E21+F21</f>
        <v>0.4201388888888889</v>
      </c>
      <c r="H21" s="160" t="s">
        <v>87</v>
      </c>
    </row>
    <row r="22" spans="1:9" s="138" customFormat="1" ht="42" customHeight="1" x14ac:dyDescent="0.2">
      <c r="A22" s="164" t="s">
        <v>105</v>
      </c>
      <c r="B22" s="165" t="s">
        <v>86</v>
      </c>
      <c r="C22" s="166"/>
      <c r="D22" s="167">
        <v>6.9444444444444441E-3</v>
      </c>
      <c r="E22" s="168">
        <f>D22+G21</f>
        <v>0.42708333333333331</v>
      </c>
      <c r="F22" s="168">
        <v>0.16666666666666666</v>
      </c>
      <c r="G22" s="168">
        <f t="shared" ref="G22:G27" si="0">E22+F22</f>
        <v>0.59375</v>
      </c>
      <c r="H22" s="183" t="s">
        <v>100</v>
      </c>
    </row>
    <row r="23" spans="1:9" s="138" customFormat="1" ht="27" customHeight="1" x14ac:dyDescent="0.25">
      <c r="A23" s="169"/>
      <c r="B23" s="170" t="s">
        <v>50</v>
      </c>
      <c r="C23" s="161"/>
      <c r="D23" s="162"/>
      <c r="E23" s="163">
        <f>G22</f>
        <v>0.59375</v>
      </c>
      <c r="F23" s="163">
        <v>9.375E-2</v>
      </c>
      <c r="G23" s="163">
        <f t="shared" si="0"/>
        <v>0.6875</v>
      </c>
      <c r="H23" s="170" t="s">
        <v>98</v>
      </c>
      <c r="I23" s="157"/>
    </row>
    <row r="24" spans="1:9" ht="47.25" customHeight="1" x14ac:dyDescent="0.2">
      <c r="A24" s="171" t="s">
        <v>96</v>
      </c>
      <c r="B24" s="172" t="s">
        <v>101</v>
      </c>
      <c r="C24" s="173">
        <v>1100</v>
      </c>
      <c r="D24" s="162">
        <v>1</v>
      </c>
      <c r="E24" s="168">
        <f t="shared" ref="E24:E26" si="1">D24+G23</f>
        <v>1.6875</v>
      </c>
      <c r="F24" s="168">
        <v>0.16666666666666666</v>
      </c>
      <c r="G24" s="163">
        <f t="shared" si="0"/>
        <v>1.8541666666666667</v>
      </c>
      <c r="H24" s="172" t="s">
        <v>89</v>
      </c>
    </row>
    <row r="25" spans="1:9" ht="30" customHeight="1" x14ac:dyDescent="0.2">
      <c r="A25" s="172"/>
      <c r="B25" s="172" t="s">
        <v>50</v>
      </c>
      <c r="C25" s="173"/>
      <c r="D25" s="162"/>
      <c r="E25" s="163">
        <f t="shared" si="1"/>
        <v>1.8541666666666667</v>
      </c>
      <c r="F25" s="163">
        <v>0.22916666666666666</v>
      </c>
      <c r="G25" s="163">
        <f t="shared" si="0"/>
        <v>2.0833333333333335</v>
      </c>
      <c r="H25" s="172" t="s">
        <v>98</v>
      </c>
    </row>
    <row r="26" spans="1:9" ht="34.5" customHeight="1" x14ac:dyDescent="0.2">
      <c r="A26" s="171" t="s">
        <v>96</v>
      </c>
      <c r="B26" s="172" t="s">
        <v>102</v>
      </c>
      <c r="C26" s="173"/>
      <c r="D26" s="162"/>
      <c r="E26" s="163">
        <f t="shared" si="1"/>
        <v>2.0833333333333335</v>
      </c>
      <c r="F26" s="163">
        <v>4.1666666666666664E-2</v>
      </c>
      <c r="G26" s="163">
        <f t="shared" si="0"/>
        <v>2.125</v>
      </c>
      <c r="H26" s="171" t="s">
        <v>99</v>
      </c>
    </row>
    <row r="27" spans="1:9" ht="41.25" customHeight="1" x14ac:dyDescent="0.2">
      <c r="A27" s="184" t="s">
        <v>116</v>
      </c>
      <c r="B27" s="185" t="s">
        <v>117</v>
      </c>
      <c r="C27" s="173">
        <v>1100</v>
      </c>
      <c r="D27" s="162">
        <v>1</v>
      </c>
      <c r="E27" s="163">
        <f>D27+G26</f>
        <v>3.125</v>
      </c>
      <c r="F27" s="163">
        <v>4.1666666666666664E-2</v>
      </c>
      <c r="G27" s="163">
        <f t="shared" si="0"/>
        <v>3.1666666666666665</v>
      </c>
      <c r="H27" s="172" t="s">
        <v>89</v>
      </c>
    </row>
    <row r="28" spans="1:9" ht="15.75" x14ac:dyDescent="0.25">
      <c r="A28" s="142"/>
      <c r="B28" s="143"/>
      <c r="C28" s="144"/>
      <c r="D28" s="144"/>
      <c r="E28" s="145"/>
      <c r="F28" s="146"/>
      <c r="G28" s="146"/>
      <c r="H28" s="147"/>
    </row>
    <row r="29" spans="1:9" ht="15.75" x14ac:dyDescent="0.25">
      <c r="A29" s="148" t="s">
        <v>90</v>
      </c>
      <c r="B29" s="149">
        <f>SUM(D21:D27,F21:F27)</f>
        <v>2.7499999999999996</v>
      </c>
      <c r="C29" s="144"/>
      <c r="D29" s="144"/>
      <c r="E29" s="145"/>
      <c r="F29" s="146"/>
      <c r="G29" s="146"/>
      <c r="H29" s="147"/>
    </row>
    <row r="30" spans="1:9" ht="15.75" x14ac:dyDescent="0.25">
      <c r="A30" s="150" t="s">
        <v>91</v>
      </c>
      <c r="B30" s="149">
        <f>SUM(D21:D27)</f>
        <v>2.0069444444444446</v>
      </c>
      <c r="C30" s="151"/>
      <c r="D30" s="145"/>
      <c r="E30" s="144"/>
      <c r="F30" s="152" t="s">
        <v>92</v>
      </c>
      <c r="G30" s="152"/>
      <c r="H30" s="152"/>
    </row>
    <row r="31" spans="1:9" ht="15.75" x14ac:dyDescent="0.25">
      <c r="A31" s="150" t="s">
        <v>93</v>
      </c>
      <c r="B31" s="149" t="e">
        <f>F21+F22+F24+F26++#REF!+F27</f>
        <v>#REF!</v>
      </c>
      <c r="C31" s="144"/>
      <c r="D31" s="144"/>
      <c r="E31" s="151"/>
      <c r="F31" s="146"/>
      <c r="G31" s="153"/>
      <c r="H31" s="147"/>
    </row>
    <row r="32" spans="1:9" ht="15.75" x14ac:dyDescent="0.25">
      <c r="A32" s="150" t="s">
        <v>94</v>
      </c>
      <c r="B32" s="149">
        <f>SUM(F23,F25)</f>
        <v>0.32291666666666663</v>
      </c>
      <c r="C32" s="151"/>
      <c r="D32" s="144"/>
      <c r="E32" s="145"/>
      <c r="F32" s="146"/>
      <c r="G32" s="146"/>
      <c r="H32" s="147"/>
    </row>
    <row r="33" spans="1:8" ht="15.75" x14ac:dyDescent="0.25">
      <c r="A33" s="125"/>
      <c r="B33" s="125"/>
      <c r="C33" s="125"/>
      <c r="D33" s="125"/>
      <c r="E33" s="125"/>
      <c r="F33" s="125"/>
      <c r="G33" s="125"/>
      <c r="H33" s="125"/>
    </row>
    <row r="34" spans="1:8" ht="15.75" x14ac:dyDescent="0.25">
      <c r="A34" s="125"/>
      <c r="B34" s="125"/>
      <c r="C34" s="125"/>
      <c r="D34" s="125"/>
      <c r="E34" s="125"/>
      <c r="F34" s="125"/>
      <c r="G34" s="125"/>
      <c r="H34" s="125"/>
    </row>
    <row r="35" spans="1:8" ht="15.75" x14ac:dyDescent="0.25">
      <c r="A35" s="154" t="s">
        <v>95</v>
      </c>
      <c r="B35" s="399" t="s">
        <v>115</v>
      </c>
      <c r="C35" s="399"/>
      <c r="D35" s="399"/>
      <c r="E35" s="399"/>
      <c r="F35" s="399"/>
      <c r="G35" s="399"/>
      <c r="H35" s="154"/>
    </row>
  </sheetData>
  <mergeCells count="8">
    <mergeCell ref="B35:G35"/>
    <mergeCell ref="H19:H20"/>
    <mergeCell ref="B7:G7"/>
    <mergeCell ref="B8:G8"/>
    <mergeCell ref="A19:A20"/>
    <mergeCell ref="B19:B20"/>
    <mergeCell ref="C19:C20"/>
    <mergeCell ref="D19:G19"/>
  </mergeCells>
  <printOptions horizontalCentered="1" verticalCentered="1"/>
  <pageMargins left="0.78740157480314965" right="0.39370078740157483" top="0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view="pageBreakPreview" topLeftCell="A4" zoomScale="80" zoomScaleNormal="80" zoomScaleSheetLayoutView="80" workbookViewId="0">
      <selection activeCell="B28" sqref="B28"/>
    </sheetView>
  </sheetViews>
  <sheetFormatPr defaultRowHeight="12.75" x14ac:dyDescent="0.2"/>
  <cols>
    <col min="1" max="1" width="42.85546875" customWidth="1"/>
    <col min="2" max="2" width="51.5703125" customWidth="1"/>
    <col min="3" max="4" width="11.7109375" customWidth="1"/>
    <col min="5" max="5" width="16.7109375" customWidth="1"/>
    <col min="6" max="6" width="11.7109375" customWidth="1"/>
    <col min="7" max="7" width="12.140625" customWidth="1"/>
    <col min="8" max="8" width="41.5703125" customWidth="1"/>
    <col min="257" max="257" width="42.85546875" customWidth="1"/>
    <col min="258" max="258" width="51.5703125" customWidth="1"/>
    <col min="259" max="260" width="11.7109375" customWidth="1"/>
    <col min="261" max="261" width="16.7109375" customWidth="1"/>
    <col min="262" max="262" width="11.7109375" customWidth="1"/>
    <col min="263" max="263" width="12.140625" customWidth="1"/>
    <col min="264" max="264" width="41.5703125" customWidth="1"/>
    <col min="513" max="513" width="42.85546875" customWidth="1"/>
    <col min="514" max="514" width="51.5703125" customWidth="1"/>
    <col min="515" max="516" width="11.7109375" customWidth="1"/>
    <col min="517" max="517" width="16.7109375" customWidth="1"/>
    <col min="518" max="518" width="11.7109375" customWidth="1"/>
    <col min="519" max="519" width="12.140625" customWidth="1"/>
    <col min="520" max="520" width="41.5703125" customWidth="1"/>
    <col min="769" max="769" width="42.85546875" customWidth="1"/>
    <col min="770" max="770" width="51.5703125" customWidth="1"/>
    <col min="771" max="772" width="11.7109375" customWidth="1"/>
    <col min="773" max="773" width="16.7109375" customWidth="1"/>
    <col min="774" max="774" width="11.7109375" customWidth="1"/>
    <col min="775" max="775" width="12.140625" customWidth="1"/>
    <col min="776" max="776" width="41.5703125" customWidth="1"/>
    <col min="1025" max="1025" width="42.85546875" customWidth="1"/>
    <col min="1026" max="1026" width="51.5703125" customWidth="1"/>
    <col min="1027" max="1028" width="11.7109375" customWidth="1"/>
    <col min="1029" max="1029" width="16.7109375" customWidth="1"/>
    <col min="1030" max="1030" width="11.7109375" customWidth="1"/>
    <col min="1031" max="1031" width="12.140625" customWidth="1"/>
    <col min="1032" max="1032" width="41.5703125" customWidth="1"/>
    <col min="1281" max="1281" width="42.85546875" customWidth="1"/>
    <col min="1282" max="1282" width="51.5703125" customWidth="1"/>
    <col min="1283" max="1284" width="11.7109375" customWidth="1"/>
    <col min="1285" max="1285" width="16.7109375" customWidth="1"/>
    <col min="1286" max="1286" width="11.7109375" customWidth="1"/>
    <col min="1287" max="1287" width="12.140625" customWidth="1"/>
    <col min="1288" max="1288" width="41.5703125" customWidth="1"/>
    <col min="1537" max="1537" width="42.85546875" customWidth="1"/>
    <col min="1538" max="1538" width="51.5703125" customWidth="1"/>
    <col min="1539" max="1540" width="11.7109375" customWidth="1"/>
    <col min="1541" max="1541" width="16.7109375" customWidth="1"/>
    <col min="1542" max="1542" width="11.7109375" customWidth="1"/>
    <col min="1543" max="1543" width="12.140625" customWidth="1"/>
    <col min="1544" max="1544" width="41.5703125" customWidth="1"/>
    <col min="1793" max="1793" width="42.85546875" customWidth="1"/>
    <col min="1794" max="1794" width="51.5703125" customWidth="1"/>
    <col min="1795" max="1796" width="11.7109375" customWidth="1"/>
    <col min="1797" max="1797" width="16.7109375" customWidth="1"/>
    <col min="1798" max="1798" width="11.7109375" customWidth="1"/>
    <col min="1799" max="1799" width="12.140625" customWidth="1"/>
    <col min="1800" max="1800" width="41.5703125" customWidth="1"/>
    <col min="2049" max="2049" width="42.85546875" customWidth="1"/>
    <col min="2050" max="2050" width="51.5703125" customWidth="1"/>
    <col min="2051" max="2052" width="11.7109375" customWidth="1"/>
    <col min="2053" max="2053" width="16.7109375" customWidth="1"/>
    <col min="2054" max="2054" width="11.7109375" customWidth="1"/>
    <col min="2055" max="2055" width="12.140625" customWidth="1"/>
    <col min="2056" max="2056" width="41.5703125" customWidth="1"/>
    <col min="2305" max="2305" width="42.85546875" customWidth="1"/>
    <col min="2306" max="2306" width="51.5703125" customWidth="1"/>
    <col min="2307" max="2308" width="11.7109375" customWidth="1"/>
    <col min="2309" max="2309" width="16.7109375" customWidth="1"/>
    <col min="2310" max="2310" width="11.7109375" customWidth="1"/>
    <col min="2311" max="2311" width="12.140625" customWidth="1"/>
    <col min="2312" max="2312" width="41.5703125" customWidth="1"/>
    <col min="2561" max="2561" width="42.85546875" customWidth="1"/>
    <col min="2562" max="2562" width="51.5703125" customWidth="1"/>
    <col min="2563" max="2564" width="11.7109375" customWidth="1"/>
    <col min="2565" max="2565" width="16.7109375" customWidth="1"/>
    <col min="2566" max="2566" width="11.7109375" customWidth="1"/>
    <col min="2567" max="2567" width="12.140625" customWidth="1"/>
    <col min="2568" max="2568" width="41.5703125" customWidth="1"/>
    <col min="2817" max="2817" width="42.85546875" customWidth="1"/>
    <col min="2818" max="2818" width="51.5703125" customWidth="1"/>
    <col min="2819" max="2820" width="11.7109375" customWidth="1"/>
    <col min="2821" max="2821" width="16.7109375" customWidth="1"/>
    <col min="2822" max="2822" width="11.7109375" customWidth="1"/>
    <col min="2823" max="2823" width="12.140625" customWidth="1"/>
    <col min="2824" max="2824" width="41.5703125" customWidth="1"/>
    <col min="3073" max="3073" width="42.85546875" customWidth="1"/>
    <col min="3074" max="3074" width="51.5703125" customWidth="1"/>
    <col min="3075" max="3076" width="11.7109375" customWidth="1"/>
    <col min="3077" max="3077" width="16.7109375" customWidth="1"/>
    <col min="3078" max="3078" width="11.7109375" customWidth="1"/>
    <col min="3079" max="3079" width="12.140625" customWidth="1"/>
    <col min="3080" max="3080" width="41.5703125" customWidth="1"/>
    <col min="3329" max="3329" width="42.85546875" customWidth="1"/>
    <col min="3330" max="3330" width="51.5703125" customWidth="1"/>
    <col min="3331" max="3332" width="11.7109375" customWidth="1"/>
    <col min="3333" max="3333" width="16.7109375" customWidth="1"/>
    <col min="3334" max="3334" width="11.7109375" customWidth="1"/>
    <col min="3335" max="3335" width="12.140625" customWidth="1"/>
    <col min="3336" max="3336" width="41.5703125" customWidth="1"/>
    <col min="3585" max="3585" width="42.85546875" customWidth="1"/>
    <col min="3586" max="3586" width="51.5703125" customWidth="1"/>
    <col min="3587" max="3588" width="11.7109375" customWidth="1"/>
    <col min="3589" max="3589" width="16.7109375" customWidth="1"/>
    <col min="3590" max="3590" width="11.7109375" customWidth="1"/>
    <col min="3591" max="3591" width="12.140625" customWidth="1"/>
    <col min="3592" max="3592" width="41.5703125" customWidth="1"/>
    <col min="3841" max="3841" width="42.85546875" customWidth="1"/>
    <col min="3842" max="3842" width="51.5703125" customWidth="1"/>
    <col min="3843" max="3844" width="11.7109375" customWidth="1"/>
    <col min="3845" max="3845" width="16.7109375" customWidth="1"/>
    <col min="3846" max="3846" width="11.7109375" customWidth="1"/>
    <col min="3847" max="3847" width="12.140625" customWidth="1"/>
    <col min="3848" max="3848" width="41.5703125" customWidth="1"/>
    <col min="4097" max="4097" width="42.85546875" customWidth="1"/>
    <col min="4098" max="4098" width="51.5703125" customWidth="1"/>
    <col min="4099" max="4100" width="11.7109375" customWidth="1"/>
    <col min="4101" max="4101" width="16.7109375" customWidth="1"/>
    <col min="4102" max="4102" width="11.7109375" customWidth="1"/>
    <col min="4103" max="4103" width="12.140625" customWidth="1"/>
    <col min="4104" max="4104" width="41.5703125" customWidth="1"/>
    <col min="4353" max="4353" width="42.85546875" customWidth="1"/>
    <col min="4354" max="4354" width="51.5703125" customWidth="1"/>
    <col min="4355" max="4356" width="11.7109375" customWidth="1"/>
    <col min="4357" max="4357" width="16.7109375" customWidth="1"/>
    <col min="4358" max="4358" width="11.7109375" customWidth="1"/>
    <col min="4359" max="4359" width="12.140625" customWidth="1"/>
    <col min="4360" max="4360" width="41.5703125" customWidth="1"/>
    <col min="4609" max="4609" width="42.85546875" customWidth="1"/>
    <col min="4610" max="4610" width="51.5703125" customWidth="1"/>
    <col min="4611" max="4612" width="11.7109375" customWidth="1"/>
    <col min="4613" max="4613" width="16.7109375" customWidth="1"/>
    <col min="4614" max="4614" width="11.7109375" customWidth="1"/>
    <col min="4615" max="4615" width="12.140625" customWidth="1"/>
    <col min="4616" max="4616" width="41.5703125" customWidth="1"/>
    <col min="4865" max="4865" width="42.85546875" customWidth="1"/>
    <col min="4866" max="4866" width="51.5703125" customWidth="1"/>
    <col min="4867" max="4868" width="11.7109375" customWidth="1"/>
    <col min="4869" max="4869" width="16.7109375" customWidth="1"/>
    <col min="4870" max="4870" width="11.7109375" customWidth="1"/>
    <col min="4871" max="4871" width="12.140625" customWidth="1"/>
    <col min="4872" max="4872" width="41.5703125" customWidth="1"/>
    <col min="5121" max="5121" width="42.85546875" customWidth="1"/>
    <col min="5122" max="5122" width="51.5703125" customWidth="1"/>
    <col min="5123" max="5124" width="11.7109375" customWidth="1"/>
    <col min="5125" max="5125" width="16.7109375" customWidth="1"/>
    <col min="5126" max="5126" width="11.7109375" customWidth="1"/>
    <col min="5127" max="5127" width="12.140625" customWidth="1"/>
    <col min="5128" max="5128" width="41.5703125" customWidth="1"/>
    <col min="5377" max="5377" width="42.85546875" customWidth="1"/>
    <col min="5378" max="5378" width="51.5703125" customWidth="1"/>
    <col min="5379" max="5380" width="11.7109375" customWidth="1"/>
    <col min="5381" max="5381" width="16.7109375" customWidth="1"/>
    <col min="5382" max="5382" width="11.7109375" customWidth="1"/>
    <col min="5383" max="5383" width="12.140625" customWidth="1"/>
    <col min="5384" max="5384" width="41.5703125" customWidth="1"/>
    <col min="5633" max="5633" width="42.85546875" customWidth="1"/>
    <col min="5634" max="5634" width="51.5703125" customWidth="1"/>
    <col min="5635" max="5636" width="11.7109375" customWidth="1"/>
    <col min="5637" max="5637" width="16.7109375" customWidth="1"/>
    <col min="5638" max="5638" width="11.7109375" customWidth="1"/>
    <col min="5639" max="5639" width="12.140625" customWidth="1"/>
    <col min="5640" max="5640" width="41.5703125" customWidth="1"/>
    <col min="5889" max="5889" width="42.85546875" customWidth="1"/>
    <col min="5890" max="5890" width="51.5703125" customWidth="1"/>
    <col min="5891" max="5892" width="11.7109375" customWidth="1"/>
    <col min="5893" max="5893" width="16.7109375" customWidth="1"/>
    <col min="5894" max="5894" width="11.7109375" customWidth="1"/>
    <col min="5895" max="5895" width="12.140625" customWidth="1"/>
    <col min="5896" max="5896" width="41.5703125" customWidth="1"/>
    <col min="6145" max="6145" width="42.85546875" customWidth="1"/>
    <col min="6146" max="6146" width="51.5703125" customWidth="1"/>
    <col min="6147" max="6148" width="11.7109375" customWidth="1"/>
    <col min="6149" max="6149" width="16.7109375" customWidth="1"/>
    <col min="6150" max="6150" width="11.7109375" customWidth="1"/>
    <col min="6151" max="6151" width="12.140625" customWidth="1"/>
    <col min="6152" max="6152" width="41.5703125" customWidth="1"/>
    <col min="6401" max="6401" width="42.85546875" customWidth="1"/>
    <col min="6402" max="6402" width="51.5703125" customWidth="1"/>
    <col min="6403" max="6404" width="11.7109375" customWidth="1"/>
    <col min="6405" max="6405" width="16.7109375" customWidth="1"/>
    <col min="6406" max="6406" width="11.7109375" customWidth="1"/>
    <col min="6407" max="6407" width="12.140625" customWidth="1"/>
    <col min="6408" max="6408" width="41.5703125" customWidth="1"/>
    <col min="6657" max="6657" width="42.85546875" customWidth="1"/>
    <col min="6658" max="6658" width="51.5703125" customWidth="1"/>
    <col min="6659" max="6660" width="11.7109375" customWidth="1"/>
    <col min="6661" max="6661" width="16.7109375" customWidth="1"/>
    <col min="6662" max="6662" width="11.7109375" customWidth="1"/>
    <col min="6663" max="6663" width="12.140625" customWidth="1"/>
    <col min="6664" max="6664" width="41.5703125" customWidth="1"/>
    <col min="6913" max="6913" width="42.85546875" customWidth="1"/>
    <col min="6914" max="6914" width="51.5703125" customWidth="1"/>
    <col min="6915" max="6916" width="11.7109375" customWidth="1"/>
    <col min="6917" max="6917" width="16.7109375" customWidth="1"/>
    <col min="6918" max="6918" width="11.7109375" customWidth="1"/>
    <col min="6919" max="6919" width="12.140625" customWidth="1"/>
    <col min="6920" max="6920" width="41.5703125" customWidth="1"/>
    <col min="7169" max="7169" width="42.85546875" customWidth="1"/>
    <col min="7170" max="7170" width="51.5703125" customWidth="1"/>
    <col min="7171" max="7172" width="11.7109375" customWidth="1"/>
    <col min="7173" max="7173" width="16.7109375" customWidth="1"/>
    <col min="7174" max="7174" width="11.7109375" customWidth="1"/>
    <col min="7175" max="7175" width="12.140625" customWidth="1"/>
    <col min="7176" max="7176" width="41.5703125" customWidth="1"/>
    <col min="7425" max="7425" width="42.85546875" customWidth="1"/>
    <col min="7426" max="7426" width="51.5703125" customWidth="1"/>
    <col min="7427" max="7428" width="11.7109375" customWidth="1"/>
    <col min="7429" max="7429" width="16.7109375" customWidth="1"/>
    <col min="7430" max="7430" width="11.7109375" customWidth="1"/>
    <col min="7431" max="7431" width="12.140625" customWidth="1"/>
    <col min="7432" max="7432" width="41.5703125" customWidth="1"/>
    <col min="7681" max="7681" width="42.85546875" customWidth="1"/>
    <col min="7682" max="7682" width="51.5703125" customWidth="1"/>
    <col min="7683" max="7684" width="11.7109375" customWidth="1"/>
    <col min="7685" max="7685" width="16.7109375" customWidth="1"/>
    <col min="7686" max="7686" width="11.7109375" customWidth="1"/>
    <col min="7687" max="7687" width="12.140625" customWidth="1"/>
    <col min="7688" max="7688" width="41.5703125" customWidth="1"/>
    <col min="7937" max="7937" width="42.85546875" customWidth="1"/>
    <col min="7938" max="7938" width="51.5703125" customWidth="1"/>
    <col min="7939" max="7940" width="11.7109375" customWidth="1"/>
    <col min="7941" max="7941" width="16.7109375" customWidth="1"/>
    <col min="7942" max="7942" width="11.7109375" customWidth="1"/>
    <col min="7943" max="7943" width="12.140625" customWidth="1"/>
    <col min="7944" max="7944" width="41.5703125" customWidth="1"/>
    <col min="8193" max="8193" width="42.85546875" customWidth="1"/>
    <col min="8194" max="8194" width="51.5703125" customWidth="1"/>
    <col min="8195" max="8196" width="11.7109375" customWidth="1"/>
    <col min="8197" max="8197" width="16.7109375" customWidth="1"/>
    <col min="8198" max="8198" width="11.7109375" customWidth="1"/>
    <col min="8199" max="8199" width="12.140625" customWidth="1"/>
    <col min="8200" max="8200" width="41.5703125" customWidth="1"/>
    <col min="8449" max="8449" width="42.85546875" customWidth="1"/>
    <col min="8450" max="8450" width="51.5703125" customWidth="1"/>
    <col min="8451" max="8452" width="11.7109375" customWidth="1"/>
    <col min="8453" max="8453" width="16.7109375" customWidth="1"/>
    <col min="8454" max="8454" width="11.7109375" customWidth="1"/>
    <col min="8455" max="8455" width="12.140625" customWidth="1"/>
    <col min="8456" max="8456" width="41.5703125" customWidth="1"/>
    <col min="8705" max="8705" width="42.85546875" customWidth="1"/>
    <col min="8706" max="8706" width="51.5703125" customWidth="1"/>
    <col min="8707" max="8708" width="11.7109375" customWidth="1"/>
    <col min="8709" max="8709" width="16.7109375" customWidth="1"/>
    <col min="8710" max="8710" width="11.7109375" customWidth="1"/>
    <col min="8711" max="8711" width="12.140625" customWidth="1"/>
    <col min="8712" max="8712" width="41.5703125" customWidth="1"/>
    <col min="8961" max="8961" width="42.85546875" customWidth="1"/>
    <col min="8962" max="8962" width="51.5703125" customWidth="1"/>
    <col min="8963" max="8964" width="11.7109375" customWidth="1"/>
    <col min="8965" max="8965" width="16.7109375" customWidth="1"/>
    <col min="8966" max="8966" width="11.7109375" customWidth="1"/>
    <col min="8967" max="8967" width="12.140625" customWidth="1"/>
    <col min="8968" max="8968" width="41.5703125" customWidth="1"/>
    <col min="9217" max="9217" width="42.85546875" customWidth="1"/>
    <col min="9218" max="9218" width="51.5703125" customWidth="1"/>
    <col min="9219" max="9220" width="11.7109375" customWidth="1"/>
    <col min="9221" max="9221" width="16.7109375" customWidth="1"/>
    <col min="9222" max="9222" width="11.7109375" customWidth="1"/>
    <col min="9223" max="9223" width="12.140625" customWidth="1"/>
    <col min="9224" max="9224" width="41.5703125" customWidth="1"/>
    <col min="9473" max="9473" width="42.85546875" customWidth="1"/>
    <col min="9474" max="9474" width="51.5703125" customWidth="1"/>
    <col min="9475" max="9476" width="11.7109375" customWidth="1"/>
    <col min="9477" max="9477" width="16.7109375" customWidth="1"/>
    <col min="9478" max="9478" width="11.7109375" customWidth="1"/>
    <col min="9479" max="9479" width="12.140625" customWidth="1"/>
    <col min="9480" max="9480" width="41.5703125" customWidth="1"/>
    <col min="9729" max="9729" width="42.85546875" customWidth="1"/>
    <col min="9730" max="9730" width="51.5703125" customWidth="1"/>
    <col min="9731" max="9732" width="11.7109375" customWidth="1"/>
    <col min="9733" max="9733" width="16.7109375" customWidth="1"/>
    <col min="9734" max="9734" width="11.7109375" customWidth="1"/>
    <col min="9735" max="9735" width="12.140625" customWidth="1"/>
    <col min="9736" max="9736" width="41.5703125" customWidth="1"/>
    <col min="9985" max="9985" width="42.85546875" customWidth="1"/>
    <col min="9986" max="9986" width="51.5703125" customWidth="1"/>
    <col min="9987" max="9988" width="11.7109375" customWidth="1"/>
    <col min="9989" max="9989" width="16.7109375" customWidth="1"/>
    <col min="9990" max="9990" width="11.7109375" customWidth="1"/>
    <col min="9991" max="9991" width="12.140625" customWidth="1"/>
    <col min="9992" max="9992" width="41.5703125" customWidth="1"/>
    <col min="10241" max="10241" width="42.85546875" customWidth="1"/>
    <col min="10242" max="10242" width="51.5703125" customWidth="1"/>
    <col min="10243" max="10244" width="11.7109375" customWidth="1"/>
    <col min="10245" max="10245" width="16.7109375" customWidth="1"/>
    <col min="10246" max="10246" width="11.7109375" customWidth="1"/>
    <col min="10247" max="10247" width="12.140625" customWidth="1"/>
    <col min="10248" max="10248" width="41.5703125" customWidth="1"/>
    <col min="10497" max="10497" width="42.85546875" customWidth="1"/>
    <col min="10498" max="10498" width="51.5703125" customWidth="1"/>
    <col min="10499" max="10500" width="11.7109375" customWidth="1"/>
    <col min="10501" max="10501" width="16.7109375" customWidth="1"/>
    <col min="10502" max="10502" width="11.7109375" customWidth="1"/>
    <col min="10503" max="10503" width="12.140625" customWidth="1"/>
    <col min="10504" max="10504" width="41.5703125" customWidth="1"/>
    <col min="10753" max="10753" width="42.85546875" customWidth="1"/>
    <col min="10754" max="10754" width="51.5703125" customWidth="1"/>
    <col min="10755" max="10756" width="11.7109375" customWidth="1"/>
    <col min="10757" max="10757" width="16.7109375" customWidth="1"/>
    <col min="10758" max="10758" width="11.7109375" customWidth="1"/>
    <col min="10759" max="10759" width="12.140625" customWidth="1"/>
    <col min="10760" max="10760" width="41.5703125" customWidth="1"/>
    <col min="11009" max="11009" width="42.85546875" customWidth="1"/>
    <col min="11010" max="11010" width="51.5703125" customWidth="1"/>
    <col min="11011" max="11012" width="11.7109375" customWidth="1"/>
    <col min="11013" max="11013" width="16.7109375" customWidth="1"/>
    <col min="11014" max="11014" width="11.7109375" customWidth="1"/>
    <col min="11015" max="11015" width="12.140625" customWidth="1"/>
    <col min="11016" max="11016" width="41.5703125" customWidth="1"/>
    <col min="11265" max="11265" width="42.85546875" customWidth="1"/>
    <col min="11266" max="11266" width="51.5703125" customWidth="1"/>
    <col min="11267" max="11268" width="11.7109375" customWidth="1"/>
    <col min="11269" max="11269" width="16.7109375" customWidth="1"/>
    <col min="11270" max="11270" width="11.7109375" customWidth="1"/>
    <col min="11271" max="11271" width="12.140625" customWidth="1"/>
    <col min="11272" max="11272" width="41.5703125" customWidth="1"/>
    <col min="11521" max="11521" width="42.85546875" customWidth="1"/>
    <col min="11522" max="11522" width="51.5703125" customWidth="1"/>
    <col min="11523" max="11524" width="11.7109375" customWidth="1"/>
    <col min="11525" max="11525" width="16.7109375" customWidth="1"/>
    <col min="11526" max="11526" width="11.7109375" customWidth="1"/>
    <col min="11527" max="11527" width="12.140625" customWidth="1"/>
    <col min="11528" max="11528" width="41.5703125" customWidth="1"/>
    <col min="11777" max="11777" width="42.85546875" customWidth="1"/>
    <col min="11778" max="11778" width="51.5703125" customWidth="1"/>
    <col min="11779" max="11780" width="11.7109375" customWidth="1"/>
    <col min="11781" max="11781" width="16.7109375" customWidth="1"/>
    <col min="11782" max="11782" width="11.7109375" customWidth="1"/>
    <col min="11783" max="11783" width="12.140625" customWidth="1"/>
    <col min="11784" max="11784" width="41.5703125" customWidth="1"/>
    <col min="12033" max="12033" width="42.85546875" customWidth="1"/>
    <col min="12034" max="12034" width="51.5703125" customWidth="1"/>
    <col min="12035" max="12036" width="11.7109375" customWidth="1"/>
    <col min="12037" max="12037" width="16.7109375" customWidth="1"/>
    <col min="12038" max="12038" width="11.7109375" customWidth="1"/>
    <col min="12039" max="12039" width="12.140625" customWidth="1"/>
    <col min="12040" max="12040" width="41.5703125" customWidth="1"/>
    <col min="12289" max="12289" width="42.85546875" customWidth="1"/>
    <col min="12290" max="12290" width="51.5703125" customWidth="1"/>
    <col min="12291" max="12292" width="11.7109375" customWidth="1"/>
    <col min="12293" max="12293" width="16.7109375" customWidth="1"/>
    <col min="12294" max="12294" width="11.7109375" customWidth="1"/>
    <col min="12295" max="12295" width="12.140625" customWidth="1"/>
    <col min="12296" max="12296" width="41.5703125" customWidth="1"/>
    <col min="12545" max="12545" width="42.85546875" customWidth="1"/>
    <col min="12546" max="12546" width="51.5703125" customWidth="1"/>
    <col min="12547" max="12548" width="11.7109375" customWidth="1"/>
    <col min="12549" max="12549" width="16.7109375" customWidth="1"/>
    <col min="12550" max="12550" width="11.7109375" customWidth="1"/>
    <col min="12551" max="12551" width="12.140625" customWidth="1"/>
    <col min="12552" max="12552" width="41.5703125" customWidth="1"/>
    <col min="12801" max="12801" width="42.85546875" customWidth="1"/>
    <col min="12802" max="12802" width="51.5703125" customWidth="1"/>
    <col min="12803" max="12804" width="11.7109375" customWidth="1"/>
    <col min="12805" max="12805" width="16.7109375" customWidth="1"/>
    <col min="12806" max="12806" width="11.7109375" customWidth="1"/>
    <col min="12807" max="12807" width="12.140625" customWidth="1"/>
    <col min="12808" max="12808" width="41.5703125" customWidth="1"/>
    <col min="13057" max="13057" width="42.85546875" customWidth="1"/>
    <col min="13058" max="13058" width="51.5703125" customWidth="1"/>
    <col min="13059" max="13060" width="11.7109375" customWidth="1"/>
    <col min="13061" max="13061" width="16.7109375" customWidth="1"/>
    <col min="13062" max="13062" width="11.7109375" customWidth="1"/>
    <col min="13063" max="13063" width="12.140625" customWidth="1"/>
    <col min="13064" max="13064" width="41.5703125" customWidth="1"/>
    <col min="13313" max="13313" width="42.85546875" customWidth="1"/>
    <col min="13314" max="13314" width="51.5703125" customWidth="1"/>
    <col min="13315" max="13316" width="11.7109375" customWidth="1"/>
    <col min="13317" max="13317" width="16.7109375" customWidth="1"/>
    <col min="13318" max="13318" width="11.7109375" customWidth="1"/>
    <col min="13319" max="13319" width="12.140625" customWidth="1"/>
    <col min="13320" max="13320" width="41.5703125" customWidth="1"/>
    <col min="13569" max="13569" width="42.85546875" customWidth="1"/>
    <col min="13570" max="13570" width="51.5703125" customWidth="1"/>
    <col min="13571" max="13572" width="11.7109375" customWidth="1"/>
    <col min="13573" max="13573" width="16.7109375" customWidth="1"/>
    <col min="13574" max="13574" width="11.7109375" customWidth="1"/>
    <col min="13575" max="13575" width="12.140625" customWidth="1"/>
    <col min="13576" max="13576" width="41.5703125" customWidth="1"/>
    <col min="13825" max="13825" width="42.85546875" customWidth="1"/>
    <col min="13826" max="13826" width="51.5703125" customWidth="1"/>
    <col min="13827" max="13828" width="11.7109375" customWidth="1"/>
    <col min="13829" max="13829" width="16.7109375" customWidth="1"/>
    <col min="13830" max="13830" width="11.7109375" customWidth="1"/>
    <col min="13831" max="13831" width="12.140625" customWidth="1"/>
    <col min="13832" max="13832" width="41.5703125" customWidth="1"/>
    <col min="14081" max="14081" width="42.85546875" customWidth="1"/>
    <col min="14082" max="14082" width="51.5703125" customWidth="1"/>
    <col min="14083" max="14084" width="11.7109375" customWidth="1"/>
    <col min="14085" max="14085" width="16.7109375" customWidth="1"/>
    <col min="14086" max="14086" width="11.7109375" customWidth="1"/>
    <col min="14087" max="14087" width="12.140625" customWidth="1"/>
    <col min="14088" max="14088" width="41.5703125" customWidth="1"/>
    <col min="14337" max="14337" width="42.85546875" customWidth="1"/>
    <col min="14338" max="14338" width="51.5703125" customWidth="1"/>
    <col min="14339" max="14340" width="11.7109375" customWidth="1"/>
    <col min="14341" max="14341" width="16.7109375" customWidth="1"/>
    <col min="14342" max="14342" width="11.7109375" customWidth="1"/>
    <col min="14343" max="14343" width="12.140625" customWidth="1"/>
    <col min="14344" max="14344" width="41.5703125" customWidth="1"/>
    <col min="14593" max="14593" width="42.85546875" customWidth="1"/>
    <col min="14594" max="14594" width="51.5703125" customWidth="1"/>
    <col min="14595" max="14596" width="11.7109375" customWidth="1"/>
    <col min="14597" max="14597" width="16.7109375" customWidth="1"/>
    <col min="14598" max="14598" width="11.7109375" customWidth="1"/>
    <col min="14599" max="14599" width="12.140625" customWidth="1"/>
    <col min="14600" max="14600" width="41.5703125" customWidth="1"/>
    <col min="14849" max="14849" width="42.85546875" customWidth="1"/>
    <col min="14850" max="14850" width="51.5703125" customWidth="1"/>
    <col min="14851" max="14852" width="11.7109375" customWidth="1"/>
    <col min="14853" max="14853" width="16.7109375" customWidth="1"/>
    <col min="14854" max="14854" width="11.7109375" customWidth="1"/>
    <col min="14855" max="14855" width="12.140625" customWidth="1"/>
    <col min="14856" max="14856" width="41.5703125" customWidth="1"/>
    <col min="15105" max="15105" width="42.85546875" customWidth="1"/>
    <col min="15106" max="15106" width="51.5703125" customWidth="1"/>
    <col min="15107" max="15108" width="11.7109375" customWidth="1"/>
    <col min="15109" max="15109" width="16.7109375" customWidth="1"/>
    <col min="15110" max="15110" width="11.7109375" customWidth="1"/>
    <col min="15111" max="15111" width="12.140625" customWidth="1"/>
    <col min="15112" max="15112" width="41.5703125" customWidth="1"/>
    <col min="15361" max="15361" width="42.85546875" customWidth="1"/>
    <col min="15362" max="15362" width="51.5703125" customWidth="1"/>
    <col min="15363" max="15364" width="11.7109375" customWidth="1"/>
    <col min="15365" max="15365" width="16.7109375" customWidth="1"/>
    <col min="15366" max="15366" width="11.7109375" customWidth="1"/>
    <col min="15367" max="15367" width="12.140625" customWidth="1"/>
    <col min="15368" max="15368" width="41.5703125" customWidth="1"/>
    <col min="15617" max="15617" width="42.85546875" customWidth="1"/>
    <col min="15618" max="15618" width="51.5703125" customWidth="1"/>
    <col min="15619" max="15620" width="11.7109375" customWidth="1"/>
    <col min="15621" max="15621" width="16.7109375" customWidth="1"/>
    <col min="15622" max="15622" width="11.7109375" customWidth="1"/>
    <col min="15623" max="15623" width="12.140625" customWidth="1"/>
    <col min="15624" max="15624" width="41.5703125" customWidth="1"/>
    <col min="15873" max="15873" width="42.85546875" customWidth="1"/>
    <col min="15874" max="15874" width="51.5703125" customWidth="1"/>
    <col min="15875" max="15876" width="11.7109375" customWidth="1"/>
    <col min="15877" max="15877" width="16.7109375" customWidth="1"/>
    <col min="15878" max="15878" width="11.7109375" customWidth="1"/>
    <col min="15879" max="15879" width="12.140625" customWidth="1"/>
    <col min="15880" max="15880" width="41.5703125" customWidth="1"/>
    <col min="16129" max="16129" width="42.85546875" customWidth="1"/>
    <col min="16130" max="16130" width="51.5703125" customWidth="1"/>
    <col min="16131" max="16132" width="11.7109375" customWidth="1"/>
    <col min="16133" max="16133" width="16.7109375" customWidth="1"/>
    <col min="16134" max="16134" width="11.7109375" customWidth="1"/>
    <col min="16135" max="16135" width="12.140625" customWidth="1"/>
    <col min="16136" max="16136" width="41.5703125" customWidth="1"/>
  </cols>
  <sheetData>
    <row r="1" spans="1:9" ht="18.75" x14ac:dyDescent="0.2">
      <c r="A1" s="187" t="s">
        <v>23</v>
      </c>
      <c r="B1" s="187" t="s">
        <v>23</v>
      </c>
      <c r="C1" s="408" t="s">
        <v>23</v>
      </c>
      <c r="D1" s="408"/>
      <c r="E1" s="408"/>
      <c r="F1" s="100"/>
      <c r="G1" s="188"/>
      <c r="H1" s="187" t="s">
        <v>19</v>
      </c>
    </row>
    <row r="2" spans="1:9" ht="60.75" customHeight="1" x14ac:dyDescent="0.25">
      <c r="A2" s="174" t="s">
        <v>107</v>
      </c>
      <c r="B2" s="181" t="s">
        <v>113</v>
      </c>
      <c r="C2" s="409" t="s">
        <v>122</v>
      </c>
      <c r="D2" s="409"/>
      <c r="E2" s="409"/>
      <c r="F2" s="103"/>
      <c r="G2" s="189"/>
      <c r="H2" s="177" t="s">
        <v>110</v>
      </c>
    </row>
    <row r="3" spans="1:9" ht="15.75" x14ac:dyDescent="0.25">
      <c r="A3" s="175" t="s">
        <v>108</v>
      </c>
      <c r="B3" s="180" t="s">
        <v>114</v>
      </c>
      <c r="C3" s="410" t="s">
        <v>123</v>
      </c>
      <c r="D3" s="410"/>
      <c r="E3" s="410"/>
      <c r="F3" s="106"/>
      <c r="G3" s="190"/>
      <c r="H3" s="178" t="s">
        <v>111</v>
      </c>
    </row>
    <row r="4" spans="1:9" ht="15" x14ac:dyDescent="0.2">
      <c r="A4" s="182" t="s">
        <v>109</v>
      </c>
      <c r="B4" s="182" t="s">
        <v>109</v>
      </c>
      <c r="C4" s="411" t="s">
        <v>124</v>
      </c>
      <c r="D4" s="411"/>
      <c r="E4" s="411"/>
      <c r="F4" s="108"/>
      <c r="G4" s="191"/>
      <c r="H4" s="192" t="s">
        <v>112</v>
      </c>
    </row>
    <row r="5" spans="1:9" ht="15" x14ac:dyDescent="0.2">
      <c r="A5" s="110"/>
      <c r="B5" s="111"/>
      <c r="C5" s="111"/>
      <c r="D5" s="108"/>
      <c r="E5" s="108"/>
      <c r="F5" s="108"/>
      <c r="G5" s="193"/>
      <c r="H5" s="193"/>
    </row>
    <row r="6" spans="1:9" ht="15" x14ac:dyDescent="0.25">
      <c r="A6" s="113"/>
      <c r="B6" s="114"/>
      <c r="C6" s="114"/>
      <c r="D6" s="114"/>
      <c r="E6" s="114"/>
      <c r="F6" s="114"/>
      <c r="G6" s="114"/>
      <c r="H6" s="114"/>
    </row>
    <row r="7" spans="1:9" ht="18.75" x14ac:dyDescent="0.3">
      <c r="A7" s="115"/>
      <c r="B7" s="405" t="s">
        <v>71</v>
      </c>
      <c r="C7" s="405"/>
      <c r="D7" s="405"/>
      <c r="E7" s="405"/>
      <c r="F7" s="405"/>
      <c r="G7" s="405"/>
      <c r="H7" s="115"/>
    </row>
    <row r="8" spans="1:9" ht="20.25" customHeight="1" x14ac:dyDescent="0.3">
      <c r="A8" s="116"/>
      <c r="B8" s="406" t="s">
        <v>125</v>
      </c>
      <c r="C8" s="406"/>
      <c r="D8" s="406"/>
      <c r="E8" s="406"/>
      <c r="F8" s="406"/>
      <c r="G8" s="406"/>
      <c r="H8" s="117"/>
      <c r="I8" s="118"/>
    </row>
    <row r="9" spans="1:9" ht="15" customHeight="1" x14ac:dyDescent="0.2">
      <c r="A9" s="119"/>
      <c r="B9" s="119"/>
      <c r="C9" s="119"/>
      <c r="D9" s="119"/>
      <c r="E9" s="119"/>
      <c r="F9" s="119"/>
      <c r="G9" s="119"/>
      <c r="H9" s="120"/>
    </row>
    <row r="10" spans="1:9" ht="15.75" x14ac:dyDescent="0.2">
      <c r="A10" s="122" t="s">
        <v>72</v>
      </c>
      <c r="B10" s="124" t="s">
        <v>73</v>
      </c>
      <c r="C10" s="121"/>
      <c r="D10" s="121"/>
      <c r="E10" s="121"/>
      <c r="F10" s="123"/>
    </row>
    <row r="11" spans="1:9" ht="15.75" x14ac:dyDescent="0.2">
      <c r="A11" s="122" t="s">
        <v>74</v>
      </c>
      <c r="B11" s="124"/>
      <c r="C11" s="121"/>
      <c r="D11" s="121"/>
      <c r="E11" s="121"/>
      <c r="F11" s="123"/>
    </row>
    <row r="12" spans="1:9" ht="15.75" x14ac:dyDescent="0.25">
      <c r="A12" s="126" t="s">
        <v>75</v>
      </c>
      <c r="B12" s="129">
        <v>44225</v>
      </c>
      <c r="C12" s="128"/>
      <c r="D12" s="127"/>
      <c r="E12" s="127"/>
      <c r="F12" s="127"/>
    </row>
    <row r="13" spans="1:9" ht="15.75" x14ac:dyDescent="0.25">
      <c r="A13" s="126" t="s">
        <v>76</v>
      </c>
      <c r="B13" s="126" t="s">
        <v>126</v>
      </c>
      <c r="C13" s="127"/>
      <c r="D13" s="127"/>
      <c r="E13" s="127"/>
      <c r="F13" s="127"/>
    </row>
    <row r="14" spans="1:9" ht="15.75" x14ac:dyDescent="0.25">
      <c r="A14" s="126" t="s">
        <v>78</v>
      </c>
      <c r="B14" s="124" t="s">
        <v>79</v>
      </c>
      <c r="C14" s="123"/>
      <c r="D14" s="123"/>
      <c r="E14" s="123"/>
      <c r="F14" s="123"/>
    </row>
    <row r="15" spans="1:9" ht="15.75" x14ac:dyDescent="0.25">
      <c r="A15" s="126" t="s">
        <v>0</v>
      </c>
      <c r="B15" s="131">
        <f>SUM(C21:C27)</f>
        <v>1810</v>
      </c>
      <c r="C15" s="127"/>
      <c r="D15" s="127"/>
      <c r="E15" s="127"/>
      <c r="F15" s="130"/>
    </row>
    <row r="16" spans="1:9" ht="15.75" x14ac:dyDescent="0.25">
      <c r="A16" s="126" t="s">
        <v>80</v>
      </c>
      <c r="B16" s="194" t="s">
        <v>127</v>
      </c>
      <c r="C16" s="127"/>
      <c r="D16" s="127"/>
      <c r="E16" s="127"/>
      <c r="F16" s="123"/>
    </row>
    <row r="17" spans="1:8" ht="15.75" x14ac:dyDescent="0.25">
      <c r="A17" s="126" t="s">
        <v>81</v>
      </c>
      <c r="B17" s="133" t="s">
        <v>97</v>
      </c>
      <c r="C17" s="127"/>
      <c r="D17" s="127"/>
      <c r="E17" s="127"/>
      <c r="F17" s="132"/>
    </row>
    <row r="18" spans="1:8" ht="15.75" x14ac:dyDescent="0.25">
      <c r="A18" s="125"/>
      <c r="B18" s="126"/>
      <c r="C18" s="125"/>
      <c r="D18" s="125"/>
      <c r="E18" s="125"/>
      <c r="F18" s="125"/>
      <c r="G18" s="125"/>
      <c r="H18" s="126"/>
    </row>
    <row r="19" spans="1:8" ht="15.75" x14ac:dyDescent="0.2">
      <c r="A19" s="412" t="s">
        <v>5</v>
      </c>
      <c r="B19" s="412" t="s">
        <v>82</v>
      </c>
      <c r="C19" s="412" t="s">
        <v>4</v>
      </c>
      <c r="D19" s="412" t="s">
        <v>83</v>
      </c>
      <c r="E19" s="412"/>
      <c r="F19" s="412"/>
      <c r="G19" s="412"/>
      <c r="H19" s="412" t="s">
        <v>84</v>
      </c>
    </row>
    <row r="20" spans="1:8" ht="39" customHeight="1" x14ac:dyDescent="0.2">
      <c r="A20" s="412"/>
      <c r="B20" s="412"/>
      <c r="C20" s="413"/>
      <c r="D20" s="186" t="s">
        <v>85</v>
      </c>
      <c r="E20" s="186" t="s">
        <v>8</v>
      </c>
      <c r="F20" s="186" t="s">
        <v>9</v>
      </c>
      <c r="G20" s="186" t="s">
        <v>10</v>
      </c>
      <c r="H20" s="412"/>
    </row>
    <row r="21" spans="1:8" ht="39.75" customHeight="1" x14ac:dyDescent="0.2">
      <c r="A21" s="134" t="s">
        <v>128</v>
      </c>
      <c r="B21" s="135" t="s">
        <v>86</v>
      </c>
      <c r="C21" s="136"/>
      <c r="D21" s="156"/>
      <c r="E21" s="137">
        <v>0.41666666666666669</v>
      </c>
      <c r="F21" s="137">
        <v>3.472222222222222E-3</v>
      </c>
      <c r="G21" s="137">
        <f>E21+F21</f>
        <v>0.4201388888888889</v>
      </c>
      <c r="H21" s="135" t="s">
        <v>87</v>
      </c>
    </row>
    <row r="22" spans="1:8" s="138" customFormat="1" ht="36.75" customHeight="1" x14ac:dyDescent="0.2">
      <c r="A22" s="155" t="s">
        <v>105</v>
      </c>
      <c r="B22" s="135" t="s">
        <v>86</v>
      </c>
      <c r="C22" s="136"/>
      <c r="D22" s="156">
        <v>6.9444444444444441E-3</v>
      </c>
      <c r="E22" s="137">
        <f>G21+D22</f>
        <v>0.42708333333333331</v>
      </c>
      <c r="F22" s="137">
        <v>0.25</v>
      </c>
      <c r="G22" s="137">
        <f t="shared" ref="G22:G27" si="0">E22+F22</f>
        <v>0.67708333333333326</v>
      </c>
      <c r="H22" s="81" t="s">
        <v>129</v>
      </c>
    </row>
    <row r="23" spans="1:8" s="138" customFormat="1" ht="22.5" customHeight="1" x14ac:dyDescent="0.25">
      <c r="A23" s="139"/>
      <c r="B23" s="140" t="s">
        <v>50</v>
      </c>
      <c r="C23" s="136"/>
      <c r="D23" s="156">
        <v>0.5</v>
      </c>
      <c r="E23" s="137">
        <f>D23+G22</f>
        <v>1.1770833333333333</v>
      </c>
      <c r="F23" s="137">
        <v>0.125</v>
      </c>
      <c r="G23" s="137">
        <f t="shared" si="0"/>
        <v>1.3020833333333333</v>
      </c>
      <c r="H23" s="140" t="s">
        <v>98</v>
      </c>
    </row>
    <row r="24" spans="1:8" s="138" customFormat="1" ht="22.5" customHeight="1" x14ac:dyDescent="0.25">
      <c r="A24" s="195"/>
      <c r="B24" s="81" t="s">
        <v>50</v>
      </c>
      <c r="C24" s="136"/>
      <c r="D24" s="156">
        <v>0.5</v>
      </c>
      <c r="E24" s="137">
        <f>G23+D24</f>
        <v>1.8020833333333333</v>
      </c>
      <c r="F24" s="137">
        <v>0.125</v>
      </c>
      <c r="G24" s="137">
        <f t="shared" si="0"/>
        <v>1.9270833333333333</v>
      </c>
      <c r="H24" s="140" t="s">
        <v>98</v>
      </c>
    </row>
    <row r="25" spans="1:8" ht="35.25" customHeight="1" x14ac:dyDescent="0.2">
      <c r="A25" s="81" t="s">
        <v>119</v>
      </c>
      <c r="B25" s="135" t="s">
        <v>120</v>
      </c>
      <c r="C25" s="141">
        <v>1400</v>
      </c>
      <c r="D25" s="156">
        <v>0.15625</v>
      </c>
      <c r="E25" s="137">
        <f>G24+D25</f>
        <v>2.083333333333333</v>
      </c>
      <c r="F25" s="137">
        <v>0.25</v>
      </c>
      <c r="G25" s="137">
        <f t="shared" si="0"/>
        <v>2.333333333333333</v>
      </c>
      <c r="H25" s="81" t="s">
        <v>89</v>
      </c>
    </row>
    <row r="26" spans="1:8" ht="19.5" customHeight="1" x14ac:dyDescent="0.2">
      <c r="A26" s="155" t="s">
        <v>130</v>
      </c>
      <c r="B26" s="135" t="s">
        <v>120</v>
      </c>
      <c r="C26" s="141"/>
      <c r="D26" s="156"/>
      <c r="E26" s="137">
        <f>G25</f>
        <v>2.333333333333333</v>
      </c>
      <c r="F26" s="137">
        <v>4.1666666666666664E-2</v>
      </c>
      <c r="G26" s="137">
        <f t="shared" si="0"/>
        <v>2.3749999999999996</v>
      </c>
      <c r="H26" s="81" t="s">
        <v>131</v>
      </c>
    </row>
    <row r="27" spans="1:8" ht="19.5" customHeight="1" x14ac:dyDescent="0.2">
      <c r="A27" s="155" t="s">
        <v>132</v>
      </c>
      <c r="B27" s="135" t="s">
        <v>133</v>
      </c>
      <c r="C27" s="141">
        <v>410</v>
      </c>
      <c r="D27" s="156">
        <v>0.39583333333333331</v>
      </c>
      <c r="E27" s="137">
        <f>G26+D27</f>
        <v>2.770833333333333</v>
      </c>
      <c r="F27" s="137">
        <v>4.1666666666666664E-2</v>
      </c>
      <c r="G27" s="137">
        <f t="shared" si="0"/>
        <v>2.8124999999999996</v>
      </c>
      <c r="H27" s="81" t="s">
        <v>89</v>
      </c>
    </row>
    <row r="28" spans="1:8" ht="15.75" x14ac:dyDescent="0.25">
      <c r="A28" s="142"/>
      <c r="B28" s="143"/>
      <c r="C28" s="144"/>
      <c r="D28" s="144"/>
      <c r="E28" s="145"/>
      <c r="F28" s="146"/>
      <c r="G28" s="146"/>
      <c r="H28" s="147"/>
    </row>
    <row r="29" spans="1:8" ht="15.75" x14ac:dyDescent="0.25">
      <c r="A29" s="148" t="s">
        <v>90</v>
      </c>
      <c r="B29" s="149">
        <f>SUM(D21:D27,F21:F27)</f>
        <v>2.395833333333333</v>
      </c>
      <c r="C29" s="144"/>
      <c r="D29" s="144"/>
      <c r="E29" s="145"/>
      <c r="F29" s="146"/>
      <c r="G29" s="146"/>
      <c r="H29" s="147"/>
    </row>
    <row r="30" spans="1:8" ht="15.75" x14ac:dyDescent="0.25">
      <c r="A30" s="150" t="s">
        <v>91</v>
      </c>
      <c r="B30" s="149">
        <f>SUM(D21:D27)</f>
        <v>1.5590277777777777</v>
      </c>
      <c r="C30" s="151"/>
      <c r="D30" s="145"/>
      <c r="E30" s="144"/>
      <c r="F30" s="152" t="s">
        <v>92</v>
      </c>
      <c r="G30" s="152"/>
      <c r="H30" s="152"/>
    </row>
    <row r="31" spans="1:8" ht="15.75" x14ac:dyDescent="0.25">
      <c r="A31" s="150" t="s">
        <v>93</v>
      </c>
      <c r="B31" s="149">
        <v>0.58680555555555558</v>
      </c>
      <c r="C31" s="144"/>
      <c r="D31" s="144"/>
      <c r="E31" s="151"/>
      <c r="F31" s="146"/>
      <c r="G31" s="153"/>
      <c r="H31" s="147"/>
    </row>
    <row r="32" spans="1:8" ht="15.75" x14ac:dyDescent="0.25">
      <c r="A32" s="150" t="s">
        <v>94</v>
      </c>
      <c r="B32" s="149">
        <f>F23+F24+F26+F27</f>
        <v>0.33333333333333337</v>
      </c>
      <c r="C32" s="151"/>
      <c r="D32" s="144"/>
      <c r="E32" s="145"/>
      <c r="F32" s="146"/>
      <c r="G32" s="146"/>
      <c r="H32" s="147"/>
    </row>
    <row r="33" spans="1:8" ht="15.75" x14ac:dyDescent="0.25">
      <c r="A33" s="125"/>
      <c r="B33" s="125"/>
      <c r="C33" s="125"/>
      <c r="D33" s="125"/>
      <c r="E33" s="125"/>
      <c r="F33" s="125"/>
      <c r="G33" s="125"/>
      <c r="H33" s="125"/>
    </row>
    <row r="34" spans="1:8" ht="15.75" x14ac:dyDescent="0.25">
      <c r="A34" s="125"/>
      <c r="B34" s="125"/>
      <c r="C34" s="125"/>
      <c r="D34" s="125"/>
      <c r="E34" s="125"/>
      <c r="F34" s="125"/>
      <c r="G34" s="125"/>
      <c r="H34" s="125"/>
    </row>
    <row r="35" spans="1:8" ht="15.75" x14ac:dyDescent="0.25">
      <c r="A35" s="154"/>
      <c r="B35" s="399" t="s">
        <v>115</v>
      </c>
      <c r="C35" s="399"/>
      <c r="D35" s="399"/>
      <c r="E35" s="399"/>
      <c r="F35" s="399"/>
      <c r="G35" s="399"/>
      <c r="H35" s="154"/>
    </row>
  </sheetData>
  <mergeCells count="12">
    <mergeCell ref="A19:A20"/>
    <mergeCell ref="B19:B20"/>
    <mergeCell ref="C19:C20"/>
    <mergeCell ref="D19:G19"/>
    <mergeCell ref="H19:H20"/>
    <mergeCell ref="B35:G35"/>
    <mergeCell ref="C1:E1"/>
    <mergeCell ref="C2:E2"/>
    <mergeCell ref="C3:E3"/>
    <mergeCell ref="C4:E4"/>
    <mergeCell ref="B7:G7"/>
    <mergeCell ref="B8:G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view="pageBreakPreview" zoomScale="86" zoomScaleNormal="70" zoomScaleSheetLayoutView="86" workbookViewId="0">
      <selection activeCell="C10" sqref="C10"/>
    </sheetView>
  </sheetViews>
  <sheetFormatPr defaultRowHeight="12.75" x14ac:dyDescent="0.2"/>
  <cols>
    <col min="1" max="1" width="45.28515625" customWidth="1"/>
    <col min="2" max="2" width="32.42578125" customWidth="1"/>
    <col min="3" max="3" width="36.5703125" customWidth="1"/>
    <col min="4" max="4" width="16.42578125" customWidth="1"/>
    <col min="5" max="5" width="11.7109375" customWidth="1"/>
    <col min="6" max="6" width="15.28515625" customWidth="1"/>
    <col min="7" max="7" width="11.7109375" customWidth="1"/>
    <col min="8" max="8" width="14" customWidth="1"/>
    <col min="9" max="9" width="28.7109375" customWidth="1"/>
  </cols>
  <sheetData>
    <row r="1" spans="1:9" ht="15.75" x14ac:dyDescent="0.2">
      <c r="A1" s="199" t="s">
        <v>23</v>
      </c>
      <c r="B1" s="199"/>
      <c r="C1" s="199" t="s">
        <v>23</v>
      </c>
      <c r="E1" s="200"/>
      <c r="F1" s="201"/>
      <c r="G1" s="201"/>
      <c r="H1" s="202"/>
      <c r="I1" s="199" t="s">
        <v>19</v>
      </c>
    </row>
    <row r="2" spans="1:9" ht="78.75" x14ac:dyDescent="0.2">
      <c r="A2" s="174" t="s">
        <v>107</v>
      </c>
      <c r="B2" s="174"/>
      <c r="C2" s="235" t="s">
        <v>113</v>
      </c>
      <c r="E2" s="203"/>
      <c r="F2" s="204"/>
      <c r="G2" s="204"/>
      <c r="H2" s="204"/>
      <c r="I2" s="177" t="s">
        <v>110</v>
      </c>
    </row>
    <row r="3" spans="1:9" ht="15.75" x14ac:dyDescent="0.25">
      <c r="A3" s="175" t="s">
        <v>136</v>
      </c>
      <c r="B3" s="175"/>
      <c r="C3" s="236" t="s">
        <v>137</v>
      </c>
      <c r="E3" s="205"/>
      <c r="F3" s="206"/>
      <c r="G3" s="206"/>
      <c r="H3" s="206"/>
      <c r="I3" s="178" t="s">
        <v>138</v>
      </c>
    </row>
    <row r="4" spans="1:9" ht="15.75" x14ac:dyDescent="0.2">
      <c r="A4" s="225">
        <f>B9</f>
        <v>44375</v>
      </c>
      <c r="B4" s="225"/>
      <c r="C4" s="225">
        <f>A4</f>
        <v>44375</v>
      </c>
      <c r="E4" s="208"/>
      <c r="F4" s="208"/>
      <c r="G4" s="208"/>
      <c r="H4" s="208"/>
      <c r="I4" s="210">
        <f>A4</f>
        <v>44375</v>
      </c>
    </row>
    <row r="5" spans="1:9" ht="15" x14ac:dyDescent="0.2">
      <c r="A5" s="110"/>
      <c r="B5" s="110"/>
      <c r="C5" s="111"/>
      <c r="D5" s="111"/>
      <c r="E5" s="108"/>
      <c r="F5" s="108"/>
      <c r="G5" s="108"/>
      <c r="H5" s="112"/>
      <c r="I5" s="112"/>
    </row>
    <row r="6" spans="1:9" ht="15" x14ac:dyDescent="0.25">
      <c r="A6" s="113"/>
      <c r="B6" s="113"/>
      <c r="C6" s="114"/>
      <c r="D6" s="114"/>
      <c r="E6" s="114"/>
      <c r="F6" s="114"/>
      <c r="G6" s="114"/>
      <c r="H6" s="114"/>
      <c r="I6" s="114"/>
    </row>
    <row r="7" spans="1:9" ht="18.75" x14ac:dyDescent="0.2">
      <c r="A7" s="405" t="s">
        <v>71</v>
      </c>
      <c r="B7" s="405"/>
      <c r="C7" s="405"/>
      <c r="D7" s="405"/>
      <c r="E7" s="405"/>
      <c r="F7" s="405"/>
      <c r="G7" s="405"/>
      <c r="H7" s="405"/>
      <c r="I7" s="405"/>
    </row>
    <row r="8" spans="1:9" ht="18.75" x14ac:dyDescent="0.2">
      <c r="A8" s="414" t="s">
        <v>135</v>
      </c>
      <c r="B8" s="414"/>
      <c r="C8" s="414"/>
      <c r="D8" s="414"/>
      <c r="E8" s="414"/>
      <c r="F8" s="414"/>
      <c r="G8" s="414"/>
      <c r="H8" s="414"/>
      <c r="I8" s="414"/>
    </row>
    <row r="9" spans="1:9" ht="15.75" x14ac:dyDescent="0.25">
      <c r="A9" s="126" t="s">
        <v>75</v>
      </c>
      <c r="B9" s="231">
        <v>44375</v>
      </c>
      <c r="C9" s="231"/>
      <c r="D9" s="211"/>
      <c r="E9" s="211"/>
      <c r="F9" s="211"/>
      <c r="G9" s="211"/>
      <c r="H9" s="211"/>
      <c r="I9" s="212"/>
    </row>
    <row r="10" spans="1:9" ht="15.75" x14ac:dyDescent="0.2">
      <c r="A10" s="122" t="s">
        <v>72</v>
      </c>
      <c r="B10" s="124" t="s">
        <v>73</v>
      </c>
      <c r="C10" s="124"/>
      <c r="D10" s="121"/>
      <c r="E10" s="121"/>
      <c r="F10" s="121"/>
      <c r="G10" s="123"/>
      <c r="H10" s="213"/>
      <c r="I10" s="213"/>
    </row>
    <row r="11" spans="1:9" ht="15.75" x14ac:dyDescent="0.2">
      <c r="A11" s="122" t="s">
        <v>74</v>
      </c>
      <c r="B11" s="124" t="s">
        <v>156</v>
      </c>
      <c r="C11" s="124"/>
      <c r="D11" s="121"/>
      <c r="E11" s="121"/>
      <c r="F11" s="121"/>
      <c r="G11" s="123"/>
      <c r="H11" s="213"/>
      <c r="I11" s="213"/>
    </row>
    <row r="12" spans="1:9" ht="15.75" x14ac:dyDescent="0.25">
      <c r="A12" s="126" t="s">
        <v>76</v>
      </c>
      <c r="B12" s="126" t="s">
        <v>77</v>
      </c>
      <c r="C12" s="126"/>
      <c r="D12" s="127"/>
      <c r="E12" s="127"/>
      <c r="F12" s="127"/>
      <c r="G12" s="127"/>
      <c r="H12" s="213"/>
      <c r="I12" s="213"/>
    </row>
    <row r="13" spans="1:9" ht="15.75" x14ac:dyDescent="0.25">
      <c r="A13" s="126" t="s">
        <v>78</v>
      </c>
      <c r="B13" s="124" t="s">
        <v>140</v>
      </c>
      <c r="C13" s="124"/>
      <c r="D13" s="123"/>
      <c r="E13" s="123"/>
      <c r="F13" s="123"/>
      <c r="G13" s="123"/>
      <c r="H13" s="213"/>
      <c r="I13" s="213"/>
    </row>
    <row r="14" spans="1:9" ht="15.75" x14ac:dyDescent="0.25">
      <c r="A14" s="126" t="s">
        <v>0</v>
      </c>
      <c r="B14" s="230">
        <f>SUM(D21:D23)</f>
        <v>2713</v>
      </c>
      <c r="C14" s="230"/>
      <c r="D14" s="214"/>
      <c r="E14" s="127"/>
      <c r="F14" s="127"/>
      <c r="G14" s="130"/>
      <c r="H14" s="213"/>
      <c r="I14" s="213"/>
    </row>
    <row r="15" spans="1:9" ht="15.75" x14ac:dyDescent="0.25">
      <c r="A15" s="126" t="s">
        <v>80</v>
      </c>
      <c r="B15" s="124" t="s">
        <v>141</v>
      </c>
      <c r="C15" s="124"/>
      <c r="D15" s="127"/>
      <c r="E15" s="127"/>
      <c r="F15" s="127"/>
      <c r="G15" s="123"/>
      <c r="H15" s="213"/>
      <c r="I15" s="213"/>
    </row>
    <row r="16" spans="1:9" ht="15.75" x14ac:dyDescent="0.25">
      <c r="A16" s="126" t="s">
        <v>81</v>
      </c>
      <c r="B16" s="133" t="s">
        <v>97</v>
      </c>
      <c r="C16" s="133"/>
      <c r="D16" s="127"/>
      <c r="E16" s="127"/>
      <c r="F16" s="127"/>
      <c r="G16" s="132"/>
      <c r="H16" s="213"/>
      <c r="I16" s="213"/>
    </row>
    <row r="17" spans="1:10" ht="15.75" x14ac:dyDescent="0.25">
      <c r="A17" s="125" t="s">
        <v>142</v>
      </c>
      <c r="B17" s="125" t="s">
        <v>143</v>
      </c>
      <c r="C17" s="125"/>
      <c r="D17" s="125"/>
      <c r="E17" s="125"/>
      <c r="F17" s="125"/>
      <c r="G17" s="125"/>
      <c r="H17" s="125"/>
      <c r="I17" s="126"/>
    </row>
    <row r="18" spans="1:10" ht="15.75" x14ac:dyDescent="0.2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10" ht="31.5" x14ac:dyDescent="0.2">
      <c r="A19" s="412"/>
      <c r="B19" s="416"/>
      <c r="C19" s="412"/>
      <c r="D19" s="413"/>
      <c r="E19" s="239" t="s">
        <v>85</v>
      </c>
      <c r="F19" s="239" t="s">
        <v>8</v>
      </c>
      <c r="G19" s="239" t="s">
        <v>9</v>
      </c>
      <c r="H19" s="239" t="s">
        <v>10</v>
      </c>
      <c r="I19" s="412"/>
    </row>
    <row r="20" spans="1:10" s="138" customFormat="1" ht="47.25" x14ac:dyDescent="0.2">
      <c r="A20" s="215" t="s">
        <v>145</v>
      </c>
      <c r="B20" s="229" t="s">
        <v>148</v>
      </c>
      <c r="C20" s="216" t="s">
        <v>86</v>
      </c>
      <c r="D20" s="217"/>
      <c r="E20" s="218"/>
      <c r="F20" s="219">
        <v>0.41666666666666669</v>
      </c>
      <c r="G20" s="137">
        <v>0.25</v>
      </c>
      <c r="H20" s="219">
        <f t="shared" ref="H20:H23" si="0">F20+G20</f>
        <v>0.66666666666666674</v>
      </c>
      <c r="I20" s="220" t="s">
        <v>155</v>
      </c>
    </row>
    <row r="21" spans="1:10" ht="47.25" x14ac:dyDescent="0.2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1.7083333333333335</v>
      </c>
      <c r="G21" s="219">
        <v>0.125</v>
      </c>
      <c r="H21" s="137">
        <f t="shared" si="0"/>
        <v>1.8333333333333335</v>
      </c>
      <c r="I21" s="85" t="s">
        <v>89</v>
      </c>
    </row>
    <row r="22" spans="1:10" ht="15.75" x14ac:dyDescent="0.2">
      <c r="A22" s="215" t="s">
        <v>146</v>
      </c>
      <c r="B22" s="229" t="s">
        <v>153</v>
      </c>
      <c r="C22" s="135" t="s">
        <v>120</v>
      </c>
      <c r="D22" s="141">
        <v>286</v>
      </c>
      <c r="E22" s="156">
        <v>0.25</v>
      </c>
      <c r="F22" s="219">
        <f>E22+H21</f>
        <v>2.0833333333333335</v>
      </c>
      <c r="G22" s="137">
        <v>0.16666666666666666</v>
      </c>
      <c r="H22" s="137">
        <f>F22+G22</f>
        <v>2.25</v>
      </c>
      <c r="I22" s="85" t="s">
        <v>121</v>
      </c>
    </row>
    <row r="23" spans="1:10" ht="31.5" x14ac:dyDescent="0.2">
      <c r="A23" s="215" t="s">
        <v>145</v>
      </c>
      <c r="B23" s="229" t="s">
        <v>148</v>
      </c>
      <c r="C23" s="216" t="s">
        <v>86</v>
      </c>
      <c r="D23" s="221">
        <v>1318</v>
      </c>
      <c r="E23" s="218">
        <v>1.75</v>
      </c>
      <c r="F23" s="219">
        <f>H22+E23</f>
        <v>4</v>
      </c>
      <c r="G23" s="219">
        <v>4.1666666666666664E-2</v>
      </c>
      <c r="H23" s="219">
        <f t="shared" si="0"/>
        <v>4.041666666666667</v>
      </c>
      <c r="I23" s="222" t="s">
        <v>89</v>
      </c>
    </row>
    <row r="24" spans="1:10" ht="15.75" x14ac:dyDescent="0.25">
      <c r="A24" s="142"/>
      <c r="B24" s="142"/>
      <c r="C24" s="143"/>
      <c r="D24" s="144"/>
      <c r="E24" s="144"/>
      <c r="F24" s="145"/>
      <c r="G24" s="146"/>
      <c r="H24" s="146"/>
      <c r="I24" s="147"/>
    </row>
    <row r="25" spans="1:10" ht="15.75" x14ac:dyDescent="0.25">
      <c r="A25" s="142" t="s">
        <v>90</v>
      </c>
      <c r="B25" s="228">
        <f>SUM(E21:E23,G20:G23)</f>
        <v>3.625</v>
      </c>
      <c r="C25" s="223" t="s">
        <v>151</v>
      </c>
      <c r="D25" s="144"/>
      <c r="E25" s="144"/>
      <c r="F25" s="145"/>
      <c r="G25" s="146"/>
      <c r="H25" s="146"/>
      <c r="I25" s="147"/>
    </row>
    <row r="26" spans="1:10" ht="15.75" x14ac:dyDescent="0.25">
      <c r="A26" s="224" t="s">
        <v>91</v>
      </c>
      <c r="B26" s="227">
        <f>SUM(E21:E23)</f>
        <v>3.041666666666667</v>
      </c>
      <c r="C26" s="223" t="s">
        <v>151</v>
      </c>
      <c r="D26" s="151"/>
      <c r="E26" s="145"/>
      <c r="F26" s="144"/>
      <c r="G26" s="152" t="s">
        <v>92</v>
      </c>
      <c r="H26" s="152"/>
      <c r="I26" s="152"/>
    </row>
    <row r="27" spans="1:10" ht="15.75" x14ac:dyDescent="0.25">
      <c r="A27" s="224" t="s">
        <v>149</v>
      </c>
      <c r="B27" s="227">
        <f>SUM(G20:G23)</f>
        <v>0.58333333333333326</v>
      </c>
      <c r="C27" s="223" t="s">
        <v>151</v>
      </c>
      <c r="D27" s="144"/>
      <c r="E27" s="144"/>
      <c r="F27" s="151"/>
      <c r="G27" s="146"/>
      <c r="H27" s="153"/>
      <c r="I27" s="147"/>
    </row>
    <row r="28" spans="1:10" ht="15.75" x14ac:dyDescent="0.25">
      <c r="A28" s="125"/>
      <c r="B28" s="125"/>
      <c r="C28" s="125"/>
      <c r="D28" s="125"/>
      <c r="E28" s="125"/>
      <c r="F28" s="125"/>
      <c r="G28" s="125"/>
      <c r="H28" s="125"/>
      <c r="I28" s="125"/>
    </row>
    <row r="29" spans="1:10" ht="15.75" x14ac:dyDescent="0.25">
      <c r="A29" s="237" t="s">
        <v>134</v>
      </c>
      <c r="B29" s="237"/>
      <c r="C29" s="154"/>
      <c r="D29" s="238"/>
      <c r="E29" s="238"/>
      <c r="F29" s="238"/>
      <c r="G29" s="238"/>
      <c r="H29" s="238"/>
      <c r="I29" s="238"/>
      <c r="J29" s="154"/>
    </row>
  </sheetData>
  <mergeCells count="8">
    <mergeCell ref="A7:I7"/>
    <mergeCell ref="A8:I8"/>
    <mergeCell ref="I18:I19"/>
    <mergeCell ref="A18:A19"/>
    <mergeCell ref="C18:C19"/>
    <mergeCell ref="D18:D19"/>
    <mergeCell ref="E18:H18"/>
    <mergeCell ref="B18:B19"/>
  </mergeCells>
  <printOptions horizontalCentered="1" verticalCentered="1"/>
  <pageMargins left="0.78740157480314965" right="0.39370078740157483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1"/>
  <sheetViews>
    <sheetView view="pageBreakPreview" zoomScale="70" zoomScaleNormal="70" zoomScaleSheetLayoutView="70" workbookViewId="0">
      <selection activeCell="F26" sqref="F26"/>
    </sheetView>
  </sheetViews>
  <sheetFormatPr defaultRowHeight="12.75" x14ac:dyDescent="0.2"/>
  <cols>
    <col min="1" max="1" width="40.42578125" customWidth="1"/>
    <col min="2" max="2" width="22.85546875" customWidth="1"/>
    <col min="3" max="3" width="41.7109375" customWidth="1"/>
    <col min="4" max="4" width="16.42578125" customWidth="1"/>
    <col min="5" max="5" width="11.7109375" customWidth="1"/>
    <col min="6" max="6" width="15.28515625" customWidth="1"/>
    <col min="7" max="7" width="11.7109375" customWidth="1"/>
    <col min="8" max="8" width="12.140625" customWidth="1"/>
    <col min="9" max="9" width="37.28515625" customWidth="1"/>
  </cols>
  <sheetData>
    <row r="1" spans="1:9" ht="15.75" x14ac:dyDescent="0.2">
      <c r="A1" s="199" t="s">
        <v>23</v>
      </c>
      <c r="B1" s="199"/>
      <c r="C1" s="199" t="s">
        <v>23</v>
      </c>
      <c r="D1" s="200"/>
      <c r="E1" s="201"/>
      <c r="F1" s="201"/>
      <c r="G1" s="202"/>
      <c r="H1" s="101"/>
      <c r="I1" s="199" t="s">
        <v>19</v>
      </c>
    </row>
    <row r="2" spans="1:9" ht="47.25" x14ac:dyDescent="0.25">
      <c r="A2" s="174" t="s">
        <v>107</v>
      </c>
      <c r="B2" s="174"/>
      <c r="C2" s="197" t="s">
        <v>113</v>
      </c>
      <c r="D2" s="203"/>
      <c r="E2" s="204"/>
      <c r="F2" s="204"/>
      <c r="G2" s="204"/>
      <c r="H2" s="104"/>
      <c r="I2" s="177" t="s">
        <v>110</v>
      </c>
    </row>
    <row r="3" spans="1:9" ht="15.75" x14ac:dyDescent="0.25">
      <c r="A3" s="175" t="s">
        <v>136</v>
      </c>
      <c r="B3" s="175"/>
      <c r="C3" s="198" t="s">
        <v>137</v>
      </c>
      <c r="D3" s="205"/>
      <c r="E3" s="206"/>
      <c r="F3" s="206"/>
      <c r="G3" s="206"/>
      <c r="H3" s="107"/>
      <c r="I3" s="178" t="s">
        <v>138</v>
      </c>
    </row>
    <row r="4" spans="1:9" ht="15.75" x14ac:dyDescent="0.2">
      <c r="A4" s="225">
        <f>B9</f>
        <v>0</v>
      </c>
      <c r="B4" s="207"/>
      <c r="C4" s="225">
        <f>B9</f>
        <v>0</v>
      </c>
      <c r="D4" s="208"/>
      <c r="E4" s="208"/>
      <c r="F4" s="208"/>
      <c r="G4" s="208"/>
      <c r="H4" s="209"/>
      <c r="I4" s="210">
        <f>B9</f>
        <v>0</v>
      </c>
    </row>
    <row r="5" spans="1:9" ht="15" x14ac:dyDescent="0.2">
      <c r="A5" s="110"/>
      <c r="B5" s="110"/>
      <c r="C5" s="111"/>
      <c r="D5" s="111"/>
      <c r="E5" s="108"/>
      <c r="F5" s="108"/>
      <c r="G5" s="108"/>
      <c r="H5" s="112"/>
      <c r="I5" s="112"/>
    </row>
    <row r="6" spans="1:9" ht="15" x14ac:dyDescent="0.25">
      <c r="A6" s="226"/>
      <c r="B6" s="226"/>
      <c r="C6" s="226"/>
      <c r="D6" s="226"/>
      <c r="E6" s="226"/>
      <c r="F6" s="226"/>
      <c r="G6" s="226"/>
      <c r="H6" s="226"/>
      <c r="I6" s="226"/>
    </row>
    <row r="7" spans="1:9" ht="18.75" x14ac:dyDescent="0.2">
      <c r="A7" s="405" t="s">
        <v>71</v>
      </c>
      <c r="B7" s="405"/>
      <c r="C7" s="405"/>
      <c r="D7" s="405"/>
      <c r="E7" s="405"/>
      <c r="F7" s="405"/>
      <c r="G7" s="405"/>
      <c r="H7" s="405"/>
      <c r="I7" s="405"/>
    </row>
    <row r="8" spans="1:9" ht="20.25" customHeight="1" x14ac:dyDescent="0.2">
      <c r="A8" s="414" t="s">
        <v>135</v>
      </c>
      <c r="B8" s="414"/>
      <c r="C8" s="414"/>
      <c r="D8" s="414"/>
      <c r="E8" s="414"/>
      <c r="F8" s="414"/>
      <c r="G8" s="414"/>
      <c r="H8" s="414"/>
      <c r="I8" s="414"/>
    </row>
    <row r="9" spans="1:9" ht="15.75" x14ac:dyDescent="0.25">
      <c r="A9" s="126" t="s">
        <v>75</v>
      </c>
      <c r="B9" s="231"/>
      <c r="C9" s="129"/>
      <c r="D9" s="211"/>
      <c r="E9" s="211"/>
      <c r="F9" s="211"/>
      <c r="G9" s="211"/>
      <c r="H9" s="211"/>
      <c r="I9" s="212"/>
    </row>
    <row r="10" spans="1:9" ht="15.75" x14ac:dyDescent="0.2">
      <c r="A10" s="122" t="s">
        <v>72</v>
      </c>
      <c r="B10" s="124" t="s">
        <v>73</v>
      </c>
      <c r="C10" s="124"/>
      <c r="D10" s="121"/>
      <c r="E10" s="121"/>
      <c r="F10" s="121"/>
      <c r="G10" s="123"/>
      <c r="H10" s="213"/>
      <c r="I10" s="213"/>
    </row>
    <row r="11" spans="1:9" ht="15.75" x14ac:dyDescent="0.2">
      <c r="A11" s="122" t="s">
        <v>74</v>
      </c>
      <c r="B11" s="124"/>
      <c r="C11" s="124"/>
      <c r="D11" s="121"/>
      <c r="E11" s="121"/>
      <c r="F11" s="121"/>
      <c r="G11" s="123"/>
      <c r="H11" s="213"/>
      <c r="I11" s="213"/>
    </row>
    <row r="12" spans="1:9" ht="15.75" x14ac:dyDescent="0.25">
      <c r="A12" s="126" t="s">
        <v>76</v>
      </c>
      <c r="B12" s="126" t="s">
        <v>77</v>
      </c>
      <c r="C12" s="126"/>
      <c r="D12" s="127"/>
      <c r="E12" s="127"/>
      <c r="F12" s="127"/>
      <c r="G12" s="127"/>
      <c r="H12" s="213"/>
      <c r="I12" s="213"/>
    </row>
    <row r="13" spans="1:9" ht="15.75" x14ac:dyDescent="0.25">
      <c r="A13" s="126" t="s">
        <v>78</v>
      </c>
      <c r="B13" s="124" t="s">
        <v>140</v>
      </c>
      <c r="C13" s="124"/>
      <c r="D13" s="123"/>
      <c r="E13" s="123"/>
      <c r="F13" s="123"/>
      <c r="G13" s="123"/>
      <c r="H13" s="213"/>
      <c r="I13" s="213"/>
    </row>
    <row r="14" spans="1:9" ht="15.75" x14ac:dyDescent="0.25">
      <c r="A14" s="126" t="s">
        <v>0</v>
      </c>
      <c r="B14" s="230">
        <f>SUM(D21:D24)</f>
        <v>2713</v>
      </c>
      <c r="C14" s="131"/>
      <c r="D14" s="214"/>
      <c r="E14" s="127"/>
      <c r="F14" s="127"/>
      <c r="G14" s="130"/>
      <c r="H14" s="213"/>
      <c r="I14" s="213"/>
    </row>
    <row r="15" spans="1:9" ht="15.75" x14ac:dyDescent="0.25">
      <c r="A15" s="126" t="s">
        <v>80</v>
      </c>
      <c r="B15" s="124" t="s">
        <v>141</v>
      </c>
      <c r="C15" s="124"/>
      <c r="D15" s="127"/>
      <c r="E15" s="127"/>
      <c r="F15" s="127"/>
      <c r="G15" s="123"/>
      <c r="H15" s="213"/>
      <c r="I15" s="213"/>
    </row>
    <row r="16" spans="1:9" ht="15.75" x14ac:dyDescent="0.25">
      <c r="A16" s="126" t="s">
        <v>81</v>
      </c>
      <c r="B16" s="133" t="s">
        <v>97</v>
      </c>
      <c r="C16" s="133"/>
      <c r="D16" s="127"/>
      <c r="E16" s="127"/>
      <c r="F16" s="127"/>
      <c r="G16" s="132"/>
      <c r="H16" s="213"/>
      <c r="I16" s="213"/>
    </row>
    <row r="17" spans="1:9" ht="15.75" x14ac:dyDescent="0.25">
      <c r="A17" s="125" t="s">
        <v>142</v>
      </c>
      <c r="B17" s="125" t="s">
        <v>143</v>
      </c>
      <c r="C17" s="126"/>
      <c r="D17" s="125"/>
      <c r="E17" s="125"/>
      <c r="F17" s="125"/>
      <c r="G17" s="125"/>
      <c r="H17" s="125"/>
      <c r="I17" s="126"/>
    </row>
    <row r="18" spans="1:9" ht="15.75" x14ac:dyDescent="0.2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9" ht="31.5" x14ac:dyDescent="0.2">
      <c r="A19" s="412"/>
      <c r="B19" s="416"/>
      <c r="C19" s="412"/>
      <c r="D19" s="413"/>
      <c r="E19" s="196" t="s">
        <v>85</v>
      </c>
      <c r="F19" s="196" t="s">
        <v>8</v>
      </c>
      <c r="G19" s="196" t="s">
        <v>9</v>
      </c>
      <c r="H19" s="196" t="s">
        <v>10</v>
      </c>
      <c r="I19" s="412"/>
    </row>
    <row r="20" spans="1:9" s="138" customFormat="1" ht="31.5" x14ac:dyDescent="0.2">
      <c r="A20" s="215" t="s">
        <v>144</v>
      </c>
      <c r="B20" s="229" t="s">
        <v>148</v>
      </c>
      <c r="C20" s="216" t="s">
        <v>86</v>
      </c>
      <c r="D20" s="217"/>
      <c r="E20" s="218"/>
      <c r="F20" s="219">
        <v>4.1666666666666664E-2</v>
      </c>
      <c r="G20" s="219">
        <v>0.125</v>
      </c>
      <c r="H20" s="219">
        <f t="shared" ref="H20:H24" si="0">F20+G20</f>
        <v>0.16666666666666666</v>
      </c>
      <c r="I20" s="220" t="s">
        <v>88</v>
      </c>
    </row>
    <row r="21" spans="1:9" ht="47.25" x14ac:dyDescent="0.2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1.2083333333333335</v>
      </c>
      <c r="G21" s="219">
        <v>0.125</v>
      </c>
      <c r="H21" s="137">
        <f t="shared" si="0"/>
        <v>1.3333333333333335</v>
      </c>
      <c r="I21" s="85" t="s">
        <v>89</v>
      </c>
    </row>
    <row r="22" spans="1:9" ht="15.75" x14ac:dyDescent="0.2">
      <c r="A22" s="215" t="s">
        <v>146</v>
      </c>
      <c r="B22" s="229" t="s">
        <v>153</v>
      </c>
      <c r="C22" s="135" t="s">
        <v>147</v>
      </c>
      <c r="D22" s="141">
        <v>286</v>
      </c>
      <c r="E22" s="156">
        <v>0.25</v>
      </c>
      <c r="F22" s="219">
        <f>E22+H21</f>
        <v>1.5833333333333335</v>
      </c>
      <c r="G22" s="137">
        <v>0.16666666666666666</v>
      </c>
      <c r="H22" s="137">
        <f>F22+G22</f>
        <v>1.7500000000000002</v>
      </c>
      <c r="I22" s="85" t="s">
        <v>121</v>
      </c>
    </row>
    <row r="23" spans="1:9" ht="15.75" x14ac:dyDescent="0.2">
      <c r="A23" s="215"/>
      <c r="B23" s="229"/>
      <c r="C23" s="135"/>
      <c r="D23" s="141"/>
      <c r="E23" s="156"/>
      <c r="F23" s="137"/>
      <c r="G23" s="219">
        <v>0.5</v>
      </c>
      <c r="H23" s="137"/>
      <c r="I23" s="85"/>
    </row>
    <row r="24" spans="1:9" ht="31.5" x14ac:dyDescent="0.2">
      <c r="A24" s="215" t="s">
        <v>145</v>
      </c>
      <c r="B24" s="229" t="s">
        <v>148</v>
      </c>
      <c r="C24" s="216" t="s">
        <v>86</v>
      </c>
      <c r="D24" s="221">
        <v>1318</v>
      </c>
      <c r="E24" s="218">
        <v>1.25</v>
      </c>
      <c r="F24" s="219">
        <f>E24+G23+H22</f>
        <v>3.5</v>
      </c>
      <c r="G24" s="219">
        <v>4.1666666666666664E-2</v>
      </c>
      <c r="H24" s="219">
        <f t="shared" si="0"/>
        <v>3.5416666666666665</v>
      </c>
      <c r="I24" s="222" t="s">
        <v>89</v>
      </c>
    </row>
    <row r="25" spans="1:9" ht="15.75" x14ac:dyDescent="0.25">
      <c r="A25" s="142"/>
      <c r="B25" s="142"/>
      <c r="C25" s="143"/>
      <c r="D25" s="144"/>
      <c r="E25" s="144"/>
      <c r="F25" s="145"/>
      <c r="G25" s="146"/>
      <c r="H25" s="146"/>
      <c r="I25" s="147"/>
    </row>
    <row r="26" spans="1:9" ht="15.75" x14ac:dyDescent="0.25">
      <c r="A26" s="142" t="s">
        <v>90</v>
      </c>
      <c r="B26" s="228">
        <f>SUM(E21:E24,G20:G24)</f>
        <v>3.5</v>
      </c>
      <c r="C26" s="223" t="s">
        <v>151</v>
      </c>
      <c r="D26" s="144"/>
      <c r="E26" s="144"/>
      <c r="F26" s="145"/>
      <c r="G26" s="146"/>
      <c r="H26" s="146"/>
      <c r="I26" s="147"/>
    </row>
    <row r="27" spans="1:9" ht="15.75" x14ac:dyDescent="0.25">
      <c r="A27" s="224" t="s">
        <v>91</v>
      </c>
      <c r="B27" s="227">
        <f>SUM(E21:E24)</f>
        <v>2.541666666666667</v>
      </c>
      <c r="C27" s="223" t="s">
        <v>151</v>
      </c>
      <c r="D27" s="151"/>
      <c r="E27" s="145"/>
      <c r="F27" s="144"/>
      <c r="G27" s="152" t="s">
        <v>92</v>
      </c>
      <c r="H27" s="152"/>
      <c r="I27" s="152"/>
    </row>
    <row r="28" spans="1:9" ht="15.75" x14ac:dyDescent="0.25">
      <c r="A28" s="224" t="s">
        <v>149</v>
      </c>
      <c r="B28" s="227">
        <f>SUM(G20:G22,G24)</f>
        <v>0.45833333333333331</v>
      </c>
      <c r="C28" s="223" t="s">
        <v>151</v>
      </c>
      <c r="D28" s="144"/>
      <c r="E28" s="144"/>
      <c r="F28" s="151"/>
      <c r="G28" s="146"/>
      <c r="H28" s="153"/>
      <c r="I28" s="147"/>
    </row>
    <row r="29" spans="1:9" ht="15.75" x14ac:dyDescent="0.25">
      <c r="A29" s="224" t="s">
        <v>150</v>
      </c>
      <c r="B29" s="227">
        <f>G23</f>
        <v>0.5</v>
      </c>
      <c r="C29" s="223" t="s">
        <v>151</v>
      </c>
      <c r="D29" s="151"/>
      <c r="E29" s="144"/>
      <c r="F29" s="145"/>
      <c r="G29" s="146"/>
      <c r="H29" s="146"/>
      <c r="I29" s="147"/>
    </row>
    <row r="30" spans="1:9" ht="15.75" x14ac:dyDescent="0.25">
      <c r="A30" s="125"/>
      <c r="B30" s="125"/>
      <c r="C30" s="125"/>
      <c r="D30" s="125"/>
      <c r="E30" s="125"/>
      <c r="F30" s="125"/>
      <c r="G30" s="125"/>
      <c r="H30" s="125"/>
      <c r="I30" s="125"/>
    </row>
    <row r="31" spans="1:9" ht="15.75" x14ac:dyDescent="0.25">
      <c r="A31" s="154" t="s">
        <v>95</v>
      </c>
      <c r="B31" s="154"/>
      <c r="C31" s="399" t="s">
        <v>134</v>
      </c>
      <c r="D31" s="399"/>
      <c r="E31" s="399"/>
      <c r="F31" s="399"/>
      <c r="G31" s="399"/>
      <c r="H31" s="399"/>
      <c r="I31" s="154"/>
    </row>
  </sheetData>
  <mergeCells count="9">
    <mergeCell ref="A7:I7"/>
    <mergeCell ref="I18:I19"/>
    <mergeCell ref="C31:H31"/>
    <mergeCell ref="A18:A19"/>
    <mergeCell ref="C18:C19"/>
    <mergeCell ref="D18:D19"/>
    <mergeCell ref="E18:H18"/>
    <mergeCell ref="B18:B19"/>
    <mergeCell ref="A8:I8"/>
  </mergeCells>
  <printOptions horizontalCentered="1" verticalCentered="1"/>
  <pageMargins left="0.78740157480314965" right="0.39370078740157483" top="0" bottom="0" header="0" footer="0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2"/>
  <sheetViews>
    <sheetView view="pageBreakPreview" topLeftCell="A4" zoomScale="70" zoomScaleNormal="70" zoomScaleSheetLayoutView="70" workbookViewId="0">
      <selection activeCell="F26" sqref="F26"/>
    </sheetView>
  </sheetViews>
  <sheetFormatPr defaultRowHeight="12.75" x14ac:dyDescent="0.2"/>
  <cols>
    <col min="1" max="1" width="40.42578125" customWidth="1"/>
    <col min="2" max="2" width="22.85546875" customWidth="1"/>
    <col min="3" max="3" width="41.7109375" customWidth="1"/>
    <col min="4" max="4" width="16.42578125" customWidth="1"/>
    <col min="5" max="5" width="11.7109375" customWidth="1"/>
    <col min="6" max="6" width="15.28515625" customWidth="1"/>
    <col min="7" max="7" width="11.7109375" customWidth="1"/>
    <col min="8" max="8" width="12.140625" customWidth="1"/>
    <col min="9" max="9" width="37.28515625" customWidth="1"/>
  </cols>
  <sheetData>
    <row r="1" spans="1:9" ht="15.75" x14ac:dyDescent="0.2">
      <c r="A1" s="199" t="s">
        <v>23</v>
      </c>
      <c r="B1" s="199"/>
      <c r="C1" s="199" t="s">
        <v>23</v>
      </c>
      <c r="D1" s="200"/>
      <c r="E1" s="201"/>
      <c r="F1" s="201"/>
      <c r="G1" s="202"/>
      <c r="H1" s="101"/>
      <c r="I1" s="199" t="s">
        <v>19</v>
      </c>
    </row>
    <row r="2" spans="1:9" ht="47.25" x14ac:dyDescent="0.25">
      <c r="A2" s="174" t="s">
        <v>107</v>
      </c>
      <c r="B2" s="174"/>
      <c r="C2" s="233" t="s">
        <v>113</v>
      </c>
      <c r="D2" s="203"/>
      <c r="E2" s="204"/>
      <c r="F2" s="204"/>
      <c r="G2" s="204"/>
      <c r="H2" s="104"/>
      <c r="I2" s="177" t="s">
        <v>110</v>
      </c>
    </row>
    <row r="3" spans="1:9" ht="15.75" x14ac:dyDescent="0.25">
      <c r="A3" s="175" t="s">
        <v>136</v>
      </c>
      <c r="B3" s="175"/>
      <c r="C3" s="234" t="s">
        <v>137</v>
      </c>
      <c r="D3" s="205"/>
      <c r="E3" s="206"/>
      <c r="F3" s="206"/>
      <c r="G3" s="206"/>
      <c r="H3" s="107"/>
      <c r="I3" s="178" t="s">
        <v>138</v>
      </c>
    </row>
    <row r="4" spans="1:9" ht="15.75" x14ac:dyDescent="0.2">
      <c r="A4" s="225">
        <f>B9</f>
        <v>0</v>
      </c>
      <c r="B4" s="207"/>
      <c r="C4" s="225">
        <f>B9</f>
        <v>0</v>
      </c>
      <c r="D4" s="208"/>
      <c r="E4" s="208"/>
      <c r="F4" s="208"/>
      <c r="G4" s="208"/>
      <c r="H4" s="209"/>
      <c r="I4" s="210">
        <f>B9</f>
        <v>0</v>
      </c>
    </row>
    <row r="5" spans="1:9" ht="15" x14ac:dyDescent="0.2">
      <c r="A5" s="110"/>
      <c r="B5" s="110"/>
      <c r="C5" s="111"/>
      <c r="D5" s="111"/>
      <c r="E5" s="108"/>
      <c r="F5" s="108"/>
      <c r="G5" s="108"/>
      <c r="H5" s="112"/>
      <c r="I5" s="112"/>
    </row>
    <row r="6" spans="1:9" ht="15" x14ac:dyDescent="0.25">
      <c r="A6" s="226"/>
      <c r="B6" s="226"/>
      <c r="C6" s="226"/>
      <c r="D6" s="226"/>
      <c r="E6" s="226"/>
      <c r="F6" s="226"/>
      <c r="G6" s="226"/>
      <c r="H6" s="226"/>
      <c r="I6" s="226"/>
    </row>
    <row r="7" spans="1:9" ht="18.75" x14ac:dyDescent="0.2">
      <c r="A7" s="405" t="s">
        <v>71</v>
      </c>
      <c r="B7" s="405"/>
      <c r="C7" s="405"/>
      <c r="D7" s="405"/>
      <c r="E7" s="405"/>
      <c r="F7" s="405"/>
      <c r="G7" s="405"/>
      <c r="H7" s="405"/>
      <c r="I7" s="405"/>
    </row>
    <row r="8" spans="1:9" ht="20.25" customHeight="1" x14ac:dyDescent="0.2">
      <c r="A8" s="414" t="s">
        <v>135</v>
      </c>
      <c r="B8" s="414"/>
      <c r="C8" s="414"/>
      <c r="D8" s="414"/>
      <c r="E8" s="414"/>
      <c r="F8" s="414"/>
      <c r="G8" s="414"/>
      <c r="H8" s="414"/>
      <c r="I8" s="414"/>
    </row>
    <row r="9" spans="1:9" ht="15.75" x14ac:dyDescent="0.25">
      <c r="A9" s="126" t="s">
        <v>75</v>
      </c>
      <c r="B9" s="231"/>
      <c r="C9" s="129"/>
      <c r="D9" s="211"/>
      <c r="E9" s="211"/>
      <c r="F9" s="211"/>
      <c r="G9" s="211"/>
      <c r="H9" s="211"/>
      <c r="I9" s="212"/>
    </row>
    <row r="10" spans="1:9" ht="15.75" x14ac:dyDescent="0.2">
      <c r="A10" s="122" t="s">
        <v>72</v>
      </c>
      <c r="B10" s="124" t="s">
        <v>73</v>
      </c>
      <c r="C10" s="124"/>
      <c r="D10" s="121"/>
      <c r="E10" s="121"/>
      <c r="F10" s="121"/>
      <c r="G10" s="123"/>
      <c r="H10" s="213"/>
      <c r="I10" s="213"/>
    </row>
    <row r="11" spans="1:9" ht="15.75" x14ac:dyDescent="0.2">
      <c r="A11" s="122" t="s">
        <v>74</v>
      </c>
      <c r="B11" s="124"/>
      <c r="C11" s="124"/>
      <c r="D11" s="121"/>
      <c r="E11" s="121"/>
      <c r="F11" s="121"/>
      <c r="G11" s="123"/>
      <c r="H11" s="213"/>
      <c r="I11" s="213"/>
    </row>
    <row r="12" spans="1:9" ht="15.75" x14ac:dyDescent="0.25">
      <c r="A12" s="126" t="s">
        <v>76</v>
      </c>
      <c r="B12" s="126" t="s">
        <v>77</v>
      </c>
      <c r="C12" s="126"/>
      <c r="D12" s="127"/>
      <c r="E12" s="127"/>
      <c r="F12" s="127"/>
      <c r="G12" s="127"/>
      <c r="H12" s="213"/>
      <c r="I12" s="213"/>
    </row>
    <row r="13" spans="1:9" ht="15.75" x14ac:dyDescent="0.25">
      <c r="A13" s="126" t="s">
        <v>78</v>
      </c>
      <c r="B13" s="124" t="s">
        <v>140</v>
      </c>
      <c r="C13" s="124"/>
      <c r="D13" s="123"/>
      <c r="E13" s="123"/>
      <c r="F13" s="123"/>
      <c r="G13" s="123"/>
      <c r="H13" s="213"/>
      <c r="I13" s="213"/>
    </row>
    <row r="14" spans="1:9" ht="15.75" x14ac:dyDescent="0.25">
      <c r="A14" s="126" t="s">
        <v>0</v>
      </c>
      <c r="B14" s="230">
        <f>SUM(D21:D25)</f>
        <v>2713</v>
      </c>
      <c r="C14" s="131"/>
      <c r="D14" s="214"/>
      <c r="E14" s="127"/>
      <c r="F14" s="127"/>
      <c r="G14" s="130"/>
      <c r="H14" s="213"/>
      <c r="I14" s="213"/>
    </row>
    <row r="15" spans="1:9" ht="15.75" x14ac:dyDescent="0.25">
      <c r="A15" s="126" t="s">
        <v>80</v>
      </c>
      <c r="B15" s="124" t="s">
        <v>141</v>
      </c>
      <c r="C15" s="124"/>
      <c r="D15" s="127"/>
      <c r="E15" s="127"/>
      <c r="F15" s="127"/>
      <c r="G15" s="123"/>
      <c r="H15" s="213"/>
      <c r="I15" s="213"/>
    </row>
    <row r="16" spans="1:9" ht="15.75" x14ac:dyDescent="0.25">
      <c r="A16" s="126" t="s">
        <v>81</v>
      </c>
      <c r="B16" s="133" t="s">
        <v>97</v>
      </c>
      <c r="C16" s="133"/>
      <c r="D16" s="127"/>
      <c r="E16" s="127"/>
      <c r="F16" s="127"/>
      <c r="G16" s="132"/>
      <c r="H16" s="213"/>
      <c r="I16" s="213"/>
    </row>
    <row r="17" spans="1:9" ht="15.75" x14ac:dyDescent="0.25">
      <c r="A17" s="125" t="s">
        <v>142</v>
      </c>
      <c r="B17" s="125" t="s">
        <v>143</v>
      </c>
      <c r="C17" s="126"/>
      <c r="D17" s="125"/>
      <c r="E17" s="125"/>
      <c r="F17" s="125"/>
      <c r="G17" s="125"/>
      <c r="H17" s="125"/>
      <c r="I17" s="126"/>
    </row>
    <row r="18" spans="1:9" ht="15.75" x14ac:dyDescent="0.2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9" ht="31.5" x14ac:dyDescent="0.2">
      <c r="A19" s="412"/>
      <c r="B19" s="416"/>
      <c r="C19" s="412"/>
      <c r="D19" s="413"/>
      <c r="E19" s="232" t="s">
        <v>85</v>
      </c>
      <c r="F19" s="232" t="s">
        <v>8</v>
      </c>
      <c r="G19" s="232" t="s">
        <v>9</v>
      </c>
      <c r="H19" s="232" t="s">
        <v>10</v>
      </c>
      <c r="I19" s="412"/>
    </row>
    <row r="20" spans="1:9" s="138" customFormat="1" ht="31.5" x14ac:dyDescent="0.2">
      <c r="A20" s="215" t="s">
        <v>144</v>
      </c>
      <c r="B20" s="229" t="s">
        <v>148</v>
      </c>
      <c r="C20" s="216" t="s">
        <v>86</v>
      </c>
      <c r="D20" s="217"/>
      <c r="E20" s="218"/>
      <c r="F20" s="219">
        <v>0.41666666666666669</v>
      </c>
      <c r="G20" s="219">
        <v>0.125</v>
      </c>
      <c r="H20" s="219">
        <f>F20+G20</f>
        <v>0.54166666666666674</v>
      </c>
      <c r="I20" s="220" t="s">
        <v>88</v>
      </c>
    </row>
    <row r="21" spans="1:9" ht="47.25" x14ac:dyDescent="0.2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1.5833333333333335</v>
      </c>
      <c r="G21" s="219">
        <v>0.125</v>
      </c>
      <c r="H21" s="137">
        <f>F21+G21</f>
        <v>1.7083333333333335</v>
      </c>
      <c r="I21" s="85" t="s">
        <v>154</v>
      </c>
    </row>
    <row r="22" spans="1:9" ht="15.75" x14ac:dyDescent="0.2">
      <c r="A22" s="215"/>
      <c r="B22" s="229"/>
      <c r="C22" s="85" t="s">
        <v>17</v>
      </c>
      <c r="D22" s="141"/>
      <c r="E22" s="156"/>
      <c r="F22" s="219"/>
      <c r="G22" s="219">
        <v>0.45833333333333331</v>
      </c>
      <c r="H22" s="137"/>
      <c r="I22" s="85"/>
    </row>
    <row r="23" spans="1:9" ht="15.75" x14ac:dyDescent="0.2">
      <c r="A23" s="215" t="s">
        <v>146</v>
      </c>
      <c r="B23" s="229" t="s">
        <v>153</v>
      </c>
      <c r="C23" s="135" t="s">
        <v>147</v>
      </c>
      <c r="D23" s="141">
        <v>286</v>
      </c>
      <c r="E23" s="156">
        <v>0.25</v>
      </c>
      <c r="F23" s="219">
        <f>H21+E23+G22</f>
        <v>2.416666666666667</v>
      </c>
      <c r="G23" s="137">
        <v>0.16666666666666666</v>
      </c>
      <c r="H23" s="137">
        <f>F23+G23</f>
        <v>2.5833333333333335</v>
      </c>
      <c r="I23" s="85" t="s">
        <v>121</v>
      </c>
    </row>
    <row r="24" spans="1:9" ht="15.75" x14ac:dyDescent="0.2">
      <c r="A24" s="215"/>
      <c r="B24" s="229"/>
      <c r="C24" s="85" t="s">
        <v>17</v>
      </c>
      <c r="D24" s="141"/>
      <c r="E24" s="156"/>
      <c r="F24" s="219"/>
      <c r="G24" s="137">
        <v>4.1666666666666664E-2</v>
      </c>
      <c r="H24" s="137"/>
      <c r="I24" s="85"/>
    </row>
    <row r="25" spans="1:9" ht="31.5" x14ac:dyDescent="0.2">
      <c r="A25" s="215" t="s">
        <v>145</v>
      </c>
      <c r="B25" s="229" t="s">
        <v>148</v>
      </c>
      <c r="C25" s="216" t="s">
        <v>86</v>
      </c>
      <c r="D25" s="221">
        <v>1318</v>
      </c>
      <c r="E25" s="218">
        <v>1.25</v>
      </c>
      <c r="F25" s="219">
        <f>E25+H23+G24</f>
        <v>3.875</v>
      </c>
      <c r="G25" s="219">
        <v>4.1666666666666664E-2</v>
      </c>
      <c r="H25" s="219">
        <f>F25+G25</f>
        <v>3.9166666666666665</v>
      </c>
      <c r="I25" s="222" t="s">
        <v>89</v>
      </c>
    </row>
    <row r="26" spans="1:9" ht="15.75" x14ac:dyDescent="0.25">
      <c r="A26" s="142"/>
      <c r="B26" s="142"/>
      <c r="C26" s="143"/>
      <c r="D26" s="144"/>
      <c r="E26" s="144"/>
      <c r="F26" s="145"/>
      <c r="G26" s="146"/>
      <c r="H26" s="146"/>
      <c r="I26" s="147"/>
    </row>
    <row r="27" spans="1:9" ht="15.75" x14ac:dyDescent="0.25">
      <c r="A27" s="142" t="s">
        <v>90</v>
      </c>
      <c r="B27" s="228">
        <f>SUM(E21:E25,G20:G25)</f>
        <v>3.5</v>
      </c>
      <c r="C27" s="223" t="s">
        <v>151</v>
      </c>
      <c r="D27" s="144"/>
      <c r="E27" s="144"/>
      <c r="F27" s="145"/>
      <c r="G27" s="146"/>
      <c r="H27" s="146"/>
      <c r="I27" s="147"/>
    </row>
    <row r="28" spans="1:9" ht="15.75" x14ac:dyDescent="0.25">
      <c r="A28" s="224" t="s">
        <v>91</v>
      </c>
      <c r="B28" s="227">
        <f>SUM(E21:E25)</f>
        <v>2.541666666666667</v>
      </c>
      <c r="C28" s="223" t="s">
        <v>151</v>
      </c>
      <c r="D28" s="151"/>
      <c r="E28" s="145"/>
      <c r="F28" s="144"/>
      <c r="G28" s="152" t="s">
        <v>92</v>
      </c>
      <c r="H28" s="152"/>
      <c r="I28" s="152"/>
    </row>
    <row r="29" spans="1:9" ht="15.75" x14ac:dyDescent="0.25">
      <c r="A29" s="224" t="s">
        <v>149</v>
      </c>
      <c r="B29" s="227">
        <f>SUM(G20:G21,G23,G25)</f>
        <v>0.45833333333333331</v>
      </c>
      <c r="C29" s="223" t="s">
        <v>151</v>
      </c>
      <c r="D29" s="144"/>
      <c r="E29" s="144"/>
      <c r="F29" s="151"/>
      <c r="G29" s="146"/>
      <c r="H29" s="153"/>
      <c r="I29" s="147"/>
    </row>
    <row r="30" spans="1:9" ht="15.75" x14ac:dyDescent="0.25">
      <c r="A30" s="224" t="s">
        <v>150</v>
      </c>
      <c r="B30" s="227">
        <f>G22+G24</f>
        <v>0.5</v>
      </c>
      <c r="C30" s="223" t="s">
        <v>151</v>
      </c>
      <c r="D30" s="151"/>
      <c r="E30" s="144"/>
      <c r="F30" s="145"/>
      <c r="G30" s="146"/>
      <c r="H30" s="146"/>
      <c r="I30" s="147"/>
    </row>
    <row r="31" spans="1:9" ht="15.75" x14ac:dyDescent="0.25">
      <c r="A31" s="125"/>
      <c r="B31" s="125"/>
      <c r="C31" s="125"/>
      <c r="D31" s="125"/>
      <c r="E31" s="125"/>
      <c r="F31" s="125"/>
      <c r="G31" s="125"/>
      <c r="H31" s="125"/>
      <c r="I31" s="125"/>
    </row>
    <row r="32" spans="1:9" ht="15.75" x14ac:dyDescent="0.25">
      <c r="A32" s="154" t="s">
        <v>95</v>
      </c>
      <c r="B32" s="154"/>
      <c r="C32" s="399" t="s">
        <v>134</v>
      </c>
      <c r="D32" s="399"/>
      <c r="E32" s="399"/>
      <c r="F32" s="399"/>
      <c r="G32" s="399"/>
      <c r="H32" s="399"/>
      <c r="I32" s="154"/>
    </row>
  </sheetData>
  <mergeCells count="9">
    <mergeCell ref="C32:H32"/>
    <mergeCell ref="A7:I7"/>
    <mergeCell ref="A8:I8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.78740157480314965" right="0.39370078740157483" top="0" bottom="0" header="0" footer="0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view="pageBreakPreview" zoomScale="87" zoomScaleNormal="70" zoomScaleSheetLayoutView="87" workbookViewId="0">
      <selection activeCell="B11" sqref="B11"/>
    </sheetView>
  </sheetViews>
  <sheetFormatPr defaultRowHeight="12.75" x14ac:dyDescent="0.2"/>
  <cols>
    <col min="1" max="1" width="40.42578125" customWidth="1"/>
    <col min="2" max="2" width="22.85546875" customWidth="1"/>
    <col min="3" max="3" width="41.7109375" customWidth="1"/>
    <col min="4" max="4" width="16.42578125" customWidth="1"/>
    <col min="5" max="5" width="11.7109375" customWidth="1"/>
    <col min="6" max="6" width="15.28515625" customWidth="1"/>
    <col min="7" max="7" width="11.7109375" customWidth="1"/>
    <col min="8" max="8" width="14.140625" customWidth="1"/>
    <col min="9" max="9" width="37.28515625" customWidth="1"/>
  </cols>
  <sheetData>
    <row r="1" spans="1:9" ht="15.75" x14ac:dyDescent="0.2">
      <c r="A1" s="199" t="s">
        <v>23</v>
      </c>
      <c r="B1" s="199"/>
      <c r="C1" s="199" t="s">
        <v>23</v>
      </c>
      <c r="D1" s="200"/>
      <c r="E1" s="201"/>
      <c r="F1" s="201"/>
      <c r="G1" s="202"/>
      <c r="H1" s="101"/>
      <c r="I1" s="199" t="s">
        <v>19</v>
      </c>
    </row>
    <row r="2" spans="1:9" ht="47.25" x14ac:dyDescent="0.25">
      <c r="A2" s="174" t="s">
        <v>107</v>
      </c>
      <c r="B2" s="174"/>
      <c r="C2" s="242" t="s">
        <v>113</v>
      </c>
      <c r="D2" s="203"/>
      <c r="E2" s="204"/>
      <c r="F2" s="204"/>
      <c r="G2" s="204"/>
      <c r="H2" s="104"/>
      <c r="I2" s="177" t="s">
        <v>110</v>
      </c>
    </row>
    <row r="3" spans="1:9" ht="15.75" x14ac:dyDescent="0.25">
      <c r="A3" s="175" t="s">
        <v>136</v>
      </c>
      <c r="B3" s="175"/>
      <c r="C3" s="243" t="s">
        <v>137</v>
      </c>
      <c r="D3" s="205"/>
      <c r="E3" s="206"/>
      <c r="F3" s="206"/>
      <c r="G3" s="206"/>
      <c r="H3" s="107"/>
      <c r="I3" s="178" t="s">
        <v>138</v>
      </c>
    </row>
    <row r="4" spans="1:9" ht="15.75" x14ac:dyDescent="0.2">
      <c r="A4" s="225">
        <f>B9</f>
        <v>44638</v>
      </c>
      <c r="B4" s="207"/>
      <c r="C4" s="225">
        <f>B9</f>
        <v>44638</v>
      </c>
      <c r="D4" s="208"/>
      <c r="E4" s="208"/>
      <c r="F4" s="208"/>
      <c r="G4" s="208"/>
      <c r="H4" s="209"/>
      <c r="I4" s="210">
        <f>B9</f>
        <v>44638</v>
      </c>
    </row>
    <row r="5" spans="1:9" ht="15" x14ac:dyDescent="0.2">
      <c r="A5" s="110"/>
      <c r="B5" s="110"/>
      <c r="C5" s="111"/>
      <c r="D5" s="111"/>
      <c r="E5" s="108"/>
      <c r="F5" s="108"/>
      <c r="G5" s="108"/>
      <c r="H5" s="112"/>
      <c r="I5" s="112"/>
    </row>
    <row r="6" spans="1:9" ht="15" x14ac:dyDescent="0.25">
      <c r="A6" s="226"/>
      <c r="B6" s="226"/>
      <c r="C6" s="226"/>
      <c r="D6" s="226"/>
      <c r="E6" s="226"/>
      <c r="F6" s="226"/>
      <c r="G6" s="226"/>
      <c r="H6" s="226"/>
      <c r="I6" s="226"/>
    </row>
    <row r="7" spans="1:9" ht="18.75" x14ac:dyDescent="0.2">
      <c r="A7" s="405" t="s">
        <v>71</v>
      </c>
      <c r="B7" s="405"/>
      <c r="C7" s="405"/>
      <c r="D7" s="405"/>
      <c r="E7" s="405"/>
      <c r="F7" s="405"/>
      <c r="G7" s="405"/>
      <c r="H7" s="405"/>
      <c r="I7" s="405"/>
    </row>
    <row r="8" spans="1:9" ht="20.25" customHeight="1" x14ac:dyDescent="0.2">
      <c r="A8" s="414" t="s">
        <v>135</v>
      </c>
      <c r="B8" s="414"/>
      <c r="C8" s="414"/>
      <c r="D8" s="414"/>
      <c r="E8" s="414"/>
      <c r="F8" s="414"/>
      <c r="G8" s="414"/>
      <c r="H8" s="414"/>
      <c r="I8" s="414"/>
    </row>
    <row r="9" spans="1:9" ht="15.75" x14ac:dyDescent="0.25">
      <c r="A9" s="126" t="s">
        <v>75</v>
      </c>
      <c r="B9" s="231">
        <v>44638</v>
      </c>
      <c r="C9" s="129"/>
      <c r="D9" s="211"/>
      <c r="E9" s="211"/>
      <c r="F9" s="211"/>
      <c r="G9" s="211"/>
      <c r="H9" s="211"/>
      <c r="I9" s="212"/>
    </row>
    <row r="10" spans="1:9" ht="15.75" x14ac:dyDescent="0.2">
      <c r="A10" s="122" t="s">
        <v>72</v>
      </c>
      <c r="B10" s="124" t="s">
        <v>73</v>
      </c>
      <c r="C10" s="124"/>
      <c r="D10" s="121"/>
      <c r="E10" s="121"/>
      <c r="F10" s="121"/>
      <c r="G10" s="123"/>
      <c r="H10" s="213"/>
      <c r="I10" s="213"/>
    </row>
    <row r="11" spans="1:9" ht="15.75" x14ac:dyDescent="0.2">
      <c r="A11" s="122" t="s">
        <v>74</v>
      </c>
      <c r="B11" s="124" t="s">
        <v>156</v>
      </c>
      <c r="C11" s="124"/>
      <c r="D11" s="121"/>
      <c r="E11" s="121"/>
      <c r="F11" s="121"/>
      <c r="G11" s="123"/>
      <c r="H11" s="213"/>
      <c r="I11" s="213"/>
    </row>
    <row r="12" spans="1:9" ht="15.75" x14ac:dyDescent="0.25">
      <c r="A12" s="126" t="s">
        <v>76</v>
      </c>
      <c r="B12" s="126" t="s">
        <v>157</v>
      </c>
      <c r="C12" s="126"/>
      <c r="D12" s="127"/>
      <c r="E12" s="127"/>
      <c r="F12" s="127"/>
      <c r="G12" s="127"/>
      <c r="H12" s="213"/>
      <c r="I12" s="213"/>
    </row>
    <row r="13" spans="1:9" ht="15.75" x14ac:dyDescent="0.25">
      <c r="A13" s="126" t="s">
        <v>78</v>
      </c>
      <c r="B13" s="124" t="s">
        <v>140</v>
      </c>
      <c r="C13" s="124"/>
      <c r="D13" s="123"/>
      <c r="E13" s="123"/>
      <c r="F13" s="123"/>
      <c r="G13" s="123"/>
      <c r="H13" s="213"/>
      <c r="I13" s="213"/>
    </row>
    <row r="14" spans="1:9" ht="15.75" x14ac:dyDescent="0.25">
      <c r="A14" s="126" t="s">
        <v>0</v>
      </c>
      <c r="B14" s="230">
        <f>SUM(D21:D24)</f>
        <v>2713</v>
      </c>
      <c r="C14" s="131"/>
      <c r="D14" s="214"/>
      <c r="E14" s="127"/>
      <c r="F14" s="127"/>
      <c r="G14" s="130"/>
      <c r="H14" s="213"/>
      <c r="I14" s="213"/>
    </row>
    <row r="15" spans="1:9" ht="15.75" x14ac:dyDescent="0.25">
      <c r="A15" s="126" t="s">
        <v>80</v>
      </c>
      <c r="B15" s="124" t="s">
        <v>141</v>
      </c>
      <c r="C15" s="124"/>
      <c r="D15" s="127"/>
      <c r="E15" s="127"/>
      <c r="F15" s="127"/>
      <c r="G15" s="123"/>
      <c r="H15" s="213"/>
      <c r="I15" s="213"/>
    </row>
    <row r="16" spans="1:9" ht="15.75" x14ac:dyDescent="0.25">
      <c r="A16" s="126" t="s">
        <v>81</v>
      </c>
      <c r="B16" s="133" t="s">
        <v>97</v>
      </c>
      <c r="C16" s="133"/>
      <c r="D16" s="127"/>
      <c r="E16" s="127"/>
      <c r="F16" s="127"/>
      <c r="G16" s="132"/>
      <c r="H16" s="213"/>
      <c r="I16" s="213"/>
    </row>
    <row r="17" spans="1:9" ht="15.75" x14ac:dyDescent="0.25">
      <c r="A17" s="125" t="s">
        <v>142</v>
      </c>
      <c r="B17" s="125" t="s">
        <v>143</v>
      </c>
      <c r="C17" s="126"/>
      <c r="D17" s="125"/>
      <c r="E17" s="125"/>
      <c r="F17" s="125"/>
      <c r="G17" s="125"/>
      <c r="H17" s="125"/>
      <c r="I17" s="126"/>
    </row>
    <row r="18" spans="1:9" ht="15.75" customHeight="1" x14ac:dyDescent="0.2">
      <c r="A18" s="412" t="s">
        <v>5</v>
      </c>
      <c r="B18" s="415" t="s">
        <v>139</v>
      </c>
      <c r="C18" s="412" t="s">
        <v>82</v>
      </c>
      <c r="D18" s="412" t="s">
        <v>4</v>
      </c>
      <c r="E18" s="412" t="s">
        <v>83</v>
      </c>
      <c r="F18" s="412"/>
      <c r="G18" s="412"/>
      <c r="H18" s="412"/>
      <c r="I18" s="412" t="s">
        <v>84</v>
      </c>
    </row>
    <row r="19" spans="1:9" ht="31.5" x14ac:dyDescent="0.2">
      <c r="A19" s="412"/>
      <c r="B19" s="416"/>
      <c r="C19" s="412"/>
      <c r="D19" s="413"/>
      <c r="E19" s="244" t="s">
        <v>85</v>
      </c>
      <c r="F19" s="244" t="s">
        <v>8</v>
      </c>
      <c r="G19" s="244" t="s">
        <v>9</v>
      </c>
      <c r="H19" s="244" t="s">
        <v>10</v>
      </c>
      <c r="I19" s="412"/>
    </row>
    <row r="20" spans="1:9" s="138" customFormat="1" ht="31.5" x14ac:dyDescent="0.2">
      <c r="A20" s="215" t="s">
        <v>144</v>
      </c>
      <c r="B20" s="229" t="s">
        <v>148</v>
      </c>
      <c r="C20" s="216" t="s">
        <v>86</v>
      </c>
      <c r="D20" s="217"/>
      <c r="E20" s="218"/>
      <c r="F20" s="219">
        <v>0.41666666666666669</v>
      </c>
      <c r="G20" s="219">
        <v>0.25</v>
      </c>
      <c r="H20" s="219">
        <f>F20+G20</f>
        <v>0.66666666666666674</v>
      </c>
      <c r="I20" s="170" t="s">
        <v>158</v>
      </c>
    </row>
    <row r="21" spans="1:9" ht="47.25" x14ac:dyDescent="0.2">
      <c r="A21" s="215" t="s">
        <v>96</v>
      </c>
      <c r="B21" s="229" t="s">
        <v>152</v>
      </c>
      <c r="C21" s="85" t="s">
        <v>101</v>
      </c>
      <c r="D21" s="141">
        <v>1109</v>
      </c>
      <c r="E21" s="156">
        <v>1.0416666666666667</v>
      </c>
      <c r="F21" s="219">
        <f>E21+H20</f>
        <v>1.7083333333333335</v>
      </c>
      <c r="G21" s="219">
        <v>0.125</v>
      </c>
      <c r="H21" s="137">
        <f>F21+G21</f>
        <v>1.8333333333333335</v>
      </c>
      <c r="I21" s="222" t="s">
        <v>159</v>
      </c>
    </row>
    <row r="22" spans="1:9" ht="15.75" x14ac:dyDescent="0.2">
      <c r="A22" s="215" t="s">
        <v>146</v>
      </c>
      <c r="B22" s="229" t="s">
        <v>153</v>
      </c>
      <c r="C22" s="135" t="s">
        <v>147</v>
      </c>
      <c r="D22" s="141">
        <v>286</v>
      </c>
      <c r="E22" s="156">
        <v>0.25</v>
      </c>
      <c r="F22" s="219">
        <f>H21+E22</f>
        <v>2.0833333333333335</v>
      </c>
      <c r="G22" s="137">
        <v>0.16666666666666666</v>
      </c>
      <c r="H22" s="137">
        <f>F22+G22</f>
        <v>2.25</v>
      </c>
      <c r="I22" s="85" t="s">
        <v>121</v>
      </c>
    </row>
    <row r="23" spans="1:9" ht="15.75" x14ac:dyDescent="0.2">
      <c r="A23" s="215"/>
      <c r="B23" s="229"/>
      <c r="C23" s="135"/>
      <c r="D23" s="141"/>
      <c r="E23" s="156"/>
      <c r="F23" s="219"/>
      <c r="G23" s="137">
        <v>0.5</v>
      </c>
      <c r="H23" s="137"/>
      <c r="I23" s="85"/>
    </row>
    <row r="24" spans="1:9" ht="31.5" x14ac:dyDescent="0.2">
      <c r="A24" s="215" t="s">
        <v>145</v>
      </c>
      <c r="B24" s="229" t="s">
        <v>148</v>
      </c>
      <c r="C24" s="216" t="s">
        <v>86</v>
      </c>
      <c r="D24" s="221">
        <v>1318</v>
      </c>
      <c r="E24" s="218">
        <v>1.25</v>
      </c>
      <c r="F24" s="219">
        <f>E24+G23+H22</f>
        <v>4</v>
      </c>
      <c r="G24" s="219">
        <v>4.1666666666666664E-2</v>
      </c>
      <c r="H24" s="219">
        <f>F24+G24</f>
        <v>4.041666666666667</v>
      </c>
      <c r="I24" s="222" t="s">
        <v>159</v>
      </c>
    </row>
    <row r="25" spans="1:9" ht="15.75" x14ac:dyDescent="0.25">
      <c r="A25" s="142"/>
      <c r="B25" s="142"/>
      <c r="C25" s="143"/>
      <c r="D25" s="144"/>
      <c r="E25" s="144"/>
      <c r="F25" s="145"/>
      <c r="G25" s="146"/>
      <c r="H25" s="146"/>
      <c r="I25" s="147"/>
    </row>
    <row r="26" spans="1:9" ht="15.75" x14ac:dyDescent="0.25">
      <c r="A26" s="142" t="s">
        <v>90</v>
      </c>
      <c r="B26" s="228">
        <f>SUM(E21:E24,G20:G24)</f>
        <v>3.625</v>
      </c>
      <c r="C26" s="223" t="s">
        <v>151</v>
      </c>
      <c r="D26" s="144"/>
      <c r="E26" s="144"/>
      <c r="F26" s="145"/>
      <c r="G26" s="146"/>
      <c r="H26" s="146"/>
      <c r="I26" s="147"/>
    </row>
    <row r="27" spans="1:9" ht="15.75" x14ac:dyDescent="0.25">
      <c r="A27" s="224" t="s">
        <v>91</v>
      </c>
      <c r="B27" s="227">
        <f>SUM(E21:E24)</f>
        <v>2.541666666666667</v>
      </c>
      <c r="C27" s="223" t="s">
        <v>151</v>
      </c>
      <c r="D27" s="151"/>
      <c r="E27" s="145"/>
      <c r="F27" s="144"/>
      <c r="G27" s="152" t="s">
        <v>92</v>
      </c>
      <c r="H27" s="152"/>
      <c r="I27" s="152"/>
    </row>
    <row r="28" spans="1:9" ht="15.75" x14ac:dyDescent="0.25">
      <c r="A28" s="224" t="s">
        <v>149</v>
      </c>
      <c r="B28" s="227">
        <f>SUM(G20:G24)</f>
        <v>1.0833333333333333</v>
      </c>
      <c r="C28" s="223" t="s">
        <v>151</v>
      </c>
      <c r="D28" s="144"/>
      <c r="E28" s="144"/>
      <c r="F28" s="151"/>
      <c r="G28" s="146"/>
      <c r="H28" s="153"/>
      <c r="I28" s="147"/>
    </row>
    <row r="29" spans="1:9" ht="15.75" x14ac:dyDescent="0.25">
      <c r="A29" s="125"/>
      <c r="B29" s="125"/>
      <c r="C29" s="125"/>
      <c r="D29" s="125"/>
      <c r="E29" s="125"/>
      <c r="F29" s="125"/>
      <c r="G29" s="125"/>
      <c r="H29" s="125"/>
      <c r="I29" s="125"/>
    </row>
    <row r="30" spans="1:9" ht="15.75" x14ac:dyDescent="0.25">
      <c r="A30" s="240" t="s">
        <v>134</v>
      </c>
      <c r="B30" s="154"/>
      <c r="C30" s="241"/>
      <c r="D30" s="241"/>
      <c r="E30" s="241"/>
      <c r="F30" s="241"/>
      <c r="G30" s="241"/>
      <c r="H30" s="241"/>
      <c r="I30" s="154"/>
    </row>
  </sheetData>
  <mergeCells count="8">
    <mergeCell ref="A7:I7"/>
    <mergeCell ref="A8:I8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.78740157480314965" right="0.39370078740157483" top="0" bottom="0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 ДЕЙСТВ ЛЦ-ВРЖ-Ростов с 12. 11.</vt:lpstr>
      <vt:lpstr>ДЕЙСТВ. с 01.03.18</vt:lpstr>
      <vt:lpstr>22.03.19</vt:lpstr>
      <vt:lpstr>Рнд</vt:lpstr>
      <vt:lpstr>Крнд</vt:lpstr>
      <vt:lpstr>28.06.2021 №1</vt:lpstr>
      <vt:lpstr>проект</vt:lpstr>
      <vt:lpstr>проект Юг</vt:lpstr>
      <vt:lpstr>18.03.2022</vt:lpstr>
      <vt:lpstr>18.06.2022</vt:lpstr>
      <vt:lpstr>23.09.2022</vt:lpstr>
      <vt:lpstr>21.10.2022</vt:lpstr>
      <vt:lpstr>Рст-Кр</vt:lpstr>
      <vt:lpstr>ПРОЕКТ 18.12.2025</vt:lpstr>
      <vt:lpstr>корр на НГ</vt:lpstr>
      <vt:lpstr>' ДЕЙСТВ ЛЦ-ВРЖ-Ростов с 12. 11.'!Область_печати</vt:lpstr>
      <vt:lpstr>'18.03.2022'!Область_печати</vt:lpstr>
      <vt:lpstr>'18.06.2022'!Область_печати</vt:lpstr>
      <vt:lpstr>'23.09.2022'!Область_печати</vt:lpstr>
      <vt:lpstr>'28.06.2021 №1'!Область_печати</vt:lpstr>
      <vt:lpstr>'корр на НГ'!Область_печати</vt:lpstr>
      <vt:lpstr>проект!Область_печати</vt:lpstr>
      <vt:lpstr>'проект Юг'!Область_печати</vt:lpstr>
      <vt:lpstr>Рнд!Область_печати</vt:lpstr>
    </vt:vector>
  </TitlesOfParts>
  <Company>GCMPP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holodkova</dc:creator>
  <cp:lastModifiedBy>Жукова Елена Алексеевна</cp:lastModifiedBy>
  <cp:lastPrinted>2021-10-19T14:32:34Z</cp:lastPrinted>
  <dcterms:created xsi:type="dcterms:W3CDTF">2011-05-27T14:48:08Z</dcterms:created>
  <dcterms:modified xsi:type="dcterms:W3CDTF">2025-12-18T07:18:50Z</dcterms:modified>
</cp:coreProperties>
</file>